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drawings/drawing12.xml" ContentType="application/vnd.openxmlformats-officedocument.drawing+xml"/>
  <Override PartName="/xl/ctrlProps/ctrlProp2.xml" ContentType="application/vnd.ms-excel.controlproperties+xml"/>
  <Override PartName="/xl/comments1.xml" ContentType="application/vnd.openxmlformats-officedocument.spreadsheetml.comments+xml"/>
  <Override PartName="/xl/threadedComments/threadedComment1.xml" ContentType="application/vnd.ms-excel.threadedcomments+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codeName="{B6124F1A-AFFB-F854-7757-9A1D4C6FC43C}"/>
  <workbookPr codeName="ThisWorkbook"/>
  <mc:AlternateContent xmlns:mc="http://schemas.openxmlformats.org/markup-compatibility/2006">
    <mc:Choice Requires="x15">
      <x15ac:absPath xmlns:x15ac="http://schemas.microsoft.com/office/spreadsheetml/2010/11/ac" url="https://networkrail-my.sharepoint.com/personal/nsdquinc_networkrail_co_uk/Documents/TA ES/Safety Central/"/>
    </mc:Choice>
  </mc:AlternateContent>
  <xr:revisionPtr revIDLastSave="0" documentId="8_{9862DC6F-4669-4FB5-8ABD-DF29ACA4682D}" xr6:coauthVersionLast="47" xr6:coauthVersionMax="47" xr10:uidLastSave="{00000000-0000-0000-0000-000000000000}"/>
  <bookViews>
    <workbookView xWindow="-110" yWindow="-110" windowWidth="19420" windowHeight="10420" tabRatio="698" firstSheet="3" activeTab="6" xr2:uid="{57587B46-1F64-4906-AA62-369B51E4EA4A}"/>
  </bookViews>
  <sheets>
    <sheet name="ESA Tool" sheetId="1" r:id="rId1"/>
    <sheet name="User Guide" sheetId="2" r:id="rId2"/>
    <sheet name="Revision History" sheetId="23" r:id="rId3"/>
    <sheet name="1. Project Info" sheetId="19" r:id="rId4"/>
    <sheet name="2. Project Scope" sheetId="26" r:id="rId5"/>
    <sheet name="3. Project Activities" sheetId="20" r:id="rId6"/>
    <sheet name="4. Desktop Study" sheetId="18" r:id="rId7"/>
    <sheet name="Heat Map" sheetId="25" state="hidden" r:id="rId8"/>
    <sheet name="Definitions" sheetId="10" state="veryHidden" r:id="rId9"/>
    <sheet name="5. Action Plan" sheetId="21" r:id="rId10"/>
    <sheet name="Initial Questions" sheetId="17" state="hidden" r:id="rId11"/>
    <sheet name="Framework" sheetId="8" state="hidden" r:id="rId12"/>
    <sheet name="Actions Framework" sheetId="22" state="hidden" r:id="rId13"/>
    <sheet name="DROP DOWNS" sheetId="11" state="hidden" r:id="rId14"/>
  </sheets>
  <functionGroups builtInGroupCount="19"/>
  <definedNames>
    <definedName name="_xlnm._FilterDatabase" localSheetId="12" hidden="1">'Actions Framework'!$H$2:$U$146</definedName>
    <definedName name="_xlnm._FilterDatabase" localSheetId="1" hidden="1">'User Guide'!$C$72:$L$89</definedName>
    <definedName name="actionPlanGenerated">FALSE</definedName>
    <definedName name="devMode">'Initial Questions'!$D$6</definedName>
    <definedName name="dtLastRefreshed_ACTION" hidden="1">44859.4475</definedName>
    <definedName name="dtLastRefreshed_DESK" hidden="1">44859.4469675926</definedName>
    <definedName name="dtLastRefreshed_PACT" hidden="1">44859.4471759259</definedName>
    <definedName name="dtLastRefreshed_PSCOPE" hidden="1">44859.4467361111</definedName>
    <definedName name="dtLastUpdated_ACTION" hidden="1">44859.4475</definedName>
    <definedName name="dtLastUpdated_DESK" hidden="1">44859.4469675926</definedName>
    <definedName name="dtLastUpdated_INFO" hidden="1">44356.6362152778</definedName>
    <definedName name="dtLastUpdated_PACT" hidden="1">44859.4471759259</definedName>
    <definedName name="dtLastUpdated_PSCOPE" hidden="1">44859.4467361111</definedName>
    <definedName name="evaluateCell">'Initial Questions'!$G$3</definedName>
    <definedName name="includeActionCount">'Initial Questions'!$D$5</definedName>
    <definedName name="lstClientOrg">tblClientOrg[Client Org]</definedName>
    <definedName name="lstESRTypes">tblESRTypes[ESR Type]</definedName>
    <definedName name="lstGRIPStages">tblGRIPStages[PACE Stages]</definedName>
    <definedName name="lstLevelOfControl">tblLevelOfControl[Level of Control]</definedName>
    <definedName name="lstProjectValues">tblProjectValues[Value]</definedName>
    <definedName name="lstQuestionTypes">tblQuestionTypes[Question_type]</definedName>
    <definedName name="lstStatus">tblStatus[Status]</definedName>
    <definedName name="lstYesNo">tblYesNo[lstYesNo]</definedName>
    <definedName name="_xlnm.Print_Area" localSheetId="9">'5. Action Plan'!$A$3:$H$19</definedName>
    <definedName name="_xlnm.Print_Titles" localSheetId="9">'5. Action Plan'!$19:$19</definedName>
    <definedName name="projectedImpactEnv">'5. Action Plan'!$C$9</definedName>
    <definedName name="projectedImpactSoc">'5. Action Plan'!$C$8</definedName>
    <definedName name="snapshotInfo" localSheetId="9">'5. Action Plan'!$B$2</definedName>
    <definedName name="snapshotName" localSheetId="9">'5. Action Plan'!$B$1</definedName>
    <definedName name="tblRegions_and_Routes">tblLevelOfControl3[Regions and Routes]</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 i="17" l="1"/>
  <c r="C9" i="21"/>
  <c r="C8" i="21"/>
  <c r="Q9" i="20" a="1"/>
  <c r="Q9" i="20" s="1"/>
  <c r="P9" i="20" a="1"/>
  <c r="P9" i="20" s="1"/>
  <c r="AA100" i="8"/>
  <c r="AA99" i="8"/>
  <c r="AA98" i="8"/>
  <c r="AA97" i="8"/>
  <c r="AA96" i="8"/>
  <c r="AA95" i="8"/>
  <c r="AA94" i="8"/>
  <c r="AA93" i="8"/>
  <c r="AA92" i="8"/>
  <c r="AA91" i="8"/>
  <c r="AA90" i="8"/>
  <c r="AA89" i="8"/>
  <c r="AA88" i="8"/>
  <c r="AA87" i="8"/>
  <c r="AA86" i="8"/>
  <c r="AA85" i="8"/>
  <c r="AA84" i="8"/>
  <c r="AA83" i="8"/>
  <c r="AA82" i="8"/>
  <c r="AA81" i="8"/>
  <c r="AA80" i="8"/>
  <c r="AA79" i="8"/>
  <c r="AA78" i="8"/>
  <c r="AA77" i="8"/>
  <c r="AA76" i="8"/>
  <c r="AA75" i="8"/>
  <c r="AA74" i="8"/>
  <c r="AA73" i="8"/>
  <c r="AA72" i="8"/>
  <c r="AA71" i="8"/>
  <c r="AA70" i="8"/>
  <c r="AA69" i="8"/>
  <c r="AA68" i="8"/>
  <c r="AA67" i="8"/>
  <c r="AA66" i="8"/>
  <c r="AA65" i="8"/>
  <c r="AA64" i="8"/>
  <c r="AA63" i="8"/>
  <c r="AA62" i="8"/>
  <c r="AA61" i="8"/>
  <c r="AA60" i="8"/>
  <c r="AA59" i="8"/>
  <c r="AA58" i="8"/>
  <c r="P9" i="18" a="1"/>
  <c r="P9" i="18" s="1"/>
  <c r="AA125" i="8"/>
  <c r="AA124" i="8"/>
  <c r="AA123" i="8"/>
  <c r="AA57" i="8"/>
  <c r="Z71" i="18"/>
  <c r="Y71" i="18"/>
  <c r="X71" i="18"/>
  <c r="AA56" i="8"/>
  <c r="X69" i="18"/>
  <c r="AA55" i="8"/>
  <c r="X67" i="18"/>
  <c r="AA54" i="8"/>
  <c r="Y66" i="18"/>
  <c r="X66" i="18"/>
  <c r="AA53" i="8"/>
  <c r="Y65" i="18"/>
  <c r="X65" i="18"/>
  <c r="AA52" i="8"/>
  <c r="Y64" i="18"/>
  <c r="X64" i="18"/>
  <c r="AA51" i="8"/>
  <c r="Y63" i="18"/>
  <c r="X63" i="18"/>
  <c r="AA50" i="8"/>
  <c r="Y62" i="18"/>
  <c r="X62" i="18"/>
  <c r="AA49" i="8"/>
  <c r="AA48" i="8"/>
  <c r="Y60" i="18"/>
  <c r="X60" i="18"/>
  <c r="AA47" i="8"/>
  <c r="X58" i="18"/>
  <c r="AA46" i="8"/>
  <c r="AA45" i="8"/>
  <c r="Q56" i="18"/>
  <c r="AA44" i="8" s="1"/>
  <c r="AA43" i="8"/>
  <c r="AA42" i="8"/>
  <c r="AA41" i="8"/>
  <c r="AA40" i="8"/>
  <c r="AA51" i="18"/>
  <c r="Z51" i="18"/>
  <c r="Y51" i="18"/>
  <c r="X51" i="18"/>
  <c r="AA39" i="8"/>
  <c r="AA50" i="18"/>
  <c r="Z50" i="18"/>
  <c r="Y50" i="18"/>
  <c r="X50" i="18"/>
  <c r="AA38" i="8"/>
  <c r="Y48" i="18"/>
  <c r="X48" i="18"/>
  <c r="AA37" i="8"/>
  <c r="Z46" i="18"/>
  <c r="Y46" i="18"/>
  <c r="X46" i="18"/>
  <c r="AA36" i="8"/>
  <c r="AA44" i="18"/>
  <c r="Z44" i="18"/>
  <c r="Y44" i="18"/>
  <c r="X44" i="18"/>
  <c r="AA35" i="8"/>
  <c r="Z43" i="18"/>
  <c r="Y43" i="18"/>
  <c r="X43" i="18"/>
  <c r="AA34" i="8"/>
  <c r="Y42" i="18"/>
  <c r="X42" i="18"/>
  <c r="AA33" i="8"/>
  <c r="Z40" i="18"/>
  <c r="Y40" i="18"/>
  <c r="X40" i="18"/>
  <c r="AA32" i="8"/>
  <c r="Y38" i="18"/>
  <c r="X38" i="18"/>
  <c r="AA31" i="8"/>
  <c r="AA37" i="18"/>
  <c r="Z37" i="18"/>
  <c r="Y37" i="18"/>
  <c r="X37" i="18"/>
  <c r="AA30" i="8"/>
  <c r="Z36" i="18"/>
  <c r="Y36" i="18"/>
  <c r="X36" i="18"/>
  <c r="AA29" i="8"/>
  <c r="AA28" i="8"/>
  <c r="Q34" i="18"/>
  <c r="AA27" i="8"/>
  <c r="Y33" i="18"/>
  <c r="X33" i="18"/>
  <c r="AA26" i="8"/>
  <c r="AA25" i="8"/>
  <c r="AA24" i="8"/>
  <c r="AA23" i="8"/>
  <c r="AA22" i="8"/>
  <c r="AA21" i="8"/>
  <c r="AA20" i="8"/>
  <c r="X26" i="18"/>
  <c r="AA19" i="8"/>
  <c r="X25" i="18"/>
  <c r="AA18" i="8"/>
  <c r="AA17" i="8"/>
  <c r="Y23" i="18"/>
  <c r="X23" i="18"/>
  <c r="AA16" i="8"/>
  <c r="AA15" i="8"/>
  <c r="Z21" i="18"/>
  <c r="Y21" i="18"/>
  <c r="X21" i="18"/>
  <c r="AA14" i="8"/>
  <c r="X20" i="18"/>
  <c r="AA13" i="8"/>
  <c r="AA12" i="8"/>
  <c r="X17" i="18"/>
  <c r="Q17" i="18"/>
  <c r="AA11" i="8"/>
  <c r="X16" i="18"/>
  <c r="Q16" i="18"/>
  <c r="AA10" i="8"/>
  <c r="X15" i="18"/>
  <c r="Q15" i="18"/>
  <c r="AA9" i="8" s="1"/>
  <c r="Q14" i="18"/>
  <c r="AA8" i="8"/>
  <c r="Q13" i="18"/>
  <c r="AA7" i="8"/>
  <c r="Q12" i="18"/>
  <c r="Q9" i="18" s="1" a="1"/>
  <c r="Q9" i="18" s="1"/>
  <c r="AA6" i="8"/>
  <c r="Q9" i="26" a="1"/>
  <c r="Q9" i="26" s="1"/>
  <c r="P9" i="26" a="1"/>
  <c r="P9" i="26" s="1"/>
  <c r="AA122" i="8"/>
  <c r="AA121" i="8"/>
  <c r="AA120" i="8"/>
  <c r="AA119" i="8"/>
  <c r="AA118" i="8"/>
  <c r="AA117" i="8"/>
  <c r="AA116" i="8"/>
  <c r="AA115" i="8"/>
  <c r="AA114" i="8"/>
  <c r="AA113" i="8"/>
  <c r="AA112" i="8"/>
  <c r="AA111" i="8"/>
  <c r="AA110" i="8"/>
  <c r="AA109" i="8"/>
  <c r="AA108" i="8"/>
  <c r="AA107" i="8"/>
  <c r="AA106" i="8"/>
  <c r="AA105" i="8"/>
  <c r="AA104" i="8"/>
  <c r="AA103" i="8"/>
  <c r="AA102" i="8"/>
  <c r="AA101" i="8"/>
  <c r="I1" i="22" l="1" a="1"/>
  <c r="I1" i="22" s="1"/>
  <c r="AA3" i="8" l="1"/>
  <c r="AA2" i="8"/>
  <c r="H16" i="19" l="1"/>
  <c r="H15" i="19"/>
  <c r="H14" i="19"/>
  <c r="B9" i="20" l="1"/>
  <c r="AA1" i="8" l="1"/>
  <c r="B2" i="19" l="1"/>
  <c r="B2" i="20"/>
  <c r="B2" i="18"/>
  <c r="B2" i="26"/>
  <c r="B9" i="26" l="1"/>
  <c r="E10" i="17"/>
  <c r="E11" i="17"/>
  <c r="E9" i="17"/>
  <c r="B9" i="18"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tc={E871D71F-1D1C-4F9C-8CCC-EC30DE851748}</author>
    <author>tc={C2B8EDA4-717B-4115-BED6-D550F613F465}</author>
    <author>tc={EA1394BC-D13C-41EE-885F-AC40B992C18E}</author>
    <author>tc={674AD3E3-A510-44C6-8E0F-21282B20144B}</author>
    <author>tc={FC107867-1B24-4AAB-8845-2ACD010B2795}</author>
  </authors>
  <commentList>
    <comment ref="C18" authorId="0" shapeId="0" xr:uid="{E871D71F-1D1C-4F9C-8CCC-EC30DE851748}">
      <text>
        <t>[Threaded comment]
Your version of Excel allows you to read this threaded comment; however, any edits to it will get removed if the file is opened in a newer version of Excel. Learn more: https://go.microsoft.com/fwlink/?linkid=870924
Comment:
    Removed A26
as it has been deleted.</t>
      </text>
    </comment>
    <comment ref="D18" authorId="1" shapeId="0" xr:uid="{C2B8EDA4-717B-4115-BED6-D550F613F465}">
      <text>
        <t>[Threaded comment]
Your version of Excel allows you to read this threaded comment; however, any edits to it will get removed if the file is opened in a newer version of Excel. Learn more: https://go.microsoft.com/fwlink/?linkid=870924
Comment:
    Removed A26
as it has been deleted.</t>
      </text>
    </comment>
    <comment ref="D22" authorId="2" shapeId="0" xr:uid="{EA1394BC-D13C-41EE-885F-AC40B992C18E}">
      <text>
        <t>[Threaded comment]
Your version of Excel allows you to read this threaded comment; however, any edits to it will get removed if the file is opened in a newer version of Excel. Learn more: https://go.microsoft.com/fwlink/?linkid=870924
Comment:
    |A22 deleted as question has been removed</t>
      </text>
    </comment>
    <comment ref="C24" authorId="3" shapeId="0" xr:uid="{674AD3E3-A510-44C6-8E0F-21282B20144B}">
      <text>
        <t>[Threaded comment]
Your version of Excel allows you to read this threaded comment; however, any edits to it will get removed if the file is opened in a newer version of Excel. Learn more: https://go.microsoft.com/fwlink/?linkid=870924
Comment:
    Removed |A26 as the question has been removed.</t>
      </text>
    </comment>
    <comment ref="D24" authorId="4" shapeId="0" xr:uid="{FC107867-1B24-4AAB-8845-2ACD010B2795}">
      <text>
        <t>[Threaded comment]
Your version of Excel allows you to read this threaded comment; however, any edits to it will get removed if the file is opened in a newer version of Excel. Learn more: https://go.microsoft.com/fwlink/?linkid=870924
Comment:
    |D14 removed as question has been removed</t>
      </text>
    </comment>
  </commentList>
</comments>
</file>

<file path=xl/sharedStrings.xml><?xml version="1.0" encoding="utf-8"?>
<sst xmlns="http://schemas.openxmlformats.org/spreadsheetml/2006/main" count="5584" uniqueCount="2193">
  <si>
    <t>Environmental &amp; Social Appraisal Tool</t>
  </si>
  <si>
    <t xml:space="preserve">Welcome to Network Rail’s Environmental &amp; Social Appraisal (ESA) Tool </t>
  </si>
  <si>
    <t>The purpose of the ESA Tool is to help identify and manage the environmental and social risks and opportunities associated with your project.</t>
  </si>
  <si>
    <t>The ESA is aligned with Network Rail’s Standard NR/L2/ENV/015: Environment and Social Minimum Requirements - Design and Construction to build an action plan that will allow projects to be developed in accordance with compliance obligations and industry best practice. The appraisal is the first step in Network Rail’s process to effectively managing risks, identify opportunities to protect and enhance the environment and deliver value to society through railway works.</t>
  </si>
  <si>
    <t xml:space="preserve">Please read the User Guide before completing the appraisal – it will help you use the tool quickly and efficiently.   </t>
  </si>
  <si>
    <t>If you have any questions about the use of this tool, please email:</t>
  </si>
  <si>
    <t>sustainabledevelopment@networkrail.co.uk</t>
  </si>
  <si>
    <t>Version</t>
  </si>
  <si>
    <t xml:space="preserve"> </t>
  </si>
  <si>
    <t>User guide</t>
  </si>
  <si>
    <t>1. Save a copy of the ESA Tool</t>
  </si>
  <si>
    <t xml:space="preserve">The first step in using the ESA Tool is to save it onto a server or to your local hard drive. </t>
  </si>
  <si>
    <t>2. ESA Tool Key</t>
  </si>
  <si>
    <t xml:space="preserve">The second step is to understand the different functionalities available in the ESA Tool:  </t>
  </si>
  <si>
    <t>these buttons are located in the top left hand corner of the tabs; they show or hide the guidance information</t>
  </si>
  <si>
    <t>i</t>
  </si>
  <si>
    <r>
      <t>double click' on any question marked with an "</t>
    </r>
    <r>
      <rPr>
        <sz val="10"/>
        <rFont val="Webdings"/>
        <family val="1"/>
        <charset val="2"/>
      </rPr>
      <t>i</t>
    </r>
    <r>
      <rPr>
        <sz val="10"/>
        <rFont val="Calibri"/>
        <family val="2"/>
        <scheme val="minor"/>
      </rPr>
      <t>" to open the guidance pop up windows</t>
    </r>
  </si>
  <si>
    <t>drop down lists provide you with the options to answer each question</t>
  </si>
  <si>
    <t>free text boxes for you to provide additional information</t>
  </si>
  <si>
    <t>click a blank square to select the appropriate answer, and it will turn black</t>
  </si>
  <si>
    <t>3. ESA Tool Tab Overview</t>
  </si>
  <si>
    <t xml:space="preserve">Finally, understand what is required of you in each of the following ESA Tool tabs: </t>
  </si>
  <si>
    <t>TAB 1 - Project Info</t>
  </si>
  <si>
    <t xml:space="preserve">Please enter the project information that relates to this appraisal. Once complete, please proceed to the 'Project Scope' tab. </t>
  </si>
  <si>
    <t>TAB 2 - Project Scope</t>
  </si>
  <si>
    <t>To set the scope for the project, confirm which of the activities are appropriate. 
Once your scope of work is set, review what has been included/excluded to ensure this accurately reflects your works programme.  You should do this before starting your appraisal, as the project information you provide will determine which questions and actions you need to consider going forward.
Proceed by clicking the 'Start Appraisal' button.</t>
  </si>
  <si>
    <t>TAB 3 - Project Activities</t>
  </si>
  <si>
    <t>Based on the scope of the assessment set out in the 'Project Info &amp; Scope' tab, you will be asked to provide answers to a series of questions on environmental and social risks. Where appropriate, provide additional information. 
Please provide an answer to each question and then proceed by clicking the 'Move to Desktop Study' button.</t>
  </si>
  <si>
    <t>TAB 4 - Desktop Study</t>
  </si>
  <si>
    <t xml:space="preserve">You will be asked to respond to a series of 'Desktop Study' questions based on environmental and social risks. Use the provided links to relevant data sources and guidance to help answer the questions. Where appropriate, provide additional information. 
Please provide an answer to each question and then proceed by clicking the 'Move to Action Plan' button.  </t>
  </si>
  <si>
    <t>TAB 5 - Actions Report</t>
  </si>
  <si>
    <r>
      <t xml:space="preserve">Once you have completed your appraisal and clicked the 'Move to Action Plan' button, you will be taken to your works programme specific Action Plan.
This will provide a summary of the specific risks and opportunities associated with your project, and actions you will need to take to respond to them. 
You can 'print to PDF' to generate a standalone report for your records. If you are updating your appraisal at any time, when you select the 'Move to Action Plan' button, it will give you the option to create a 'snapshot' of your appraisal at any point in your project lifecycle.
Please contact </t>
    </r>
    <r>
      <rPr>
        <u/>
        <sz val="10"/>
        <color theme="4" tint="-0.249977111117893"/>
        <rFont val="Calibri"/>
        <family val="2"/>
        <scheme val="minor"/>
      </rPr>
      <t>sustainabledevelopment@networkrail.co.uk</t>
    </r>
    <r>
      <rPr>
        <sz val="10"/>
        <color rgb="FF1F497D"/>
        <rFont val="Calibri"/>
        <family val="2"/>
        <scheme val="minor"/>
      </rPr>
      <t xml:space="preserve"> </t>
    </r>
    <r>
      <rPr>
        <sz val="10"/>
        <color theme="1"/>
        <rFont val="Calibri"/>
        <family val="2"/>
        <scheme val="minor"/>
      </rPr>
      <t>if you need further information or advice on the recommended actions.</t>
    </r>
  </si>
  <si>
    <t>4. Frequently Asked Questions</t>
  </si>
  <si>
    <t>These answers are recommendations to guide project teams to use the tool effectively. For further guidance, contact your local sustainable development team.</t>
  </si>
  <si>
    <t>Q.1.</t>
  </si>
  <si>
    <t>Who completes, reviews and accepts the ESA?</t>
  </si>
  <si>
    <r>
      <rPr>
        <b/>
        <sz val="10"/>
        <rFont val="Calibri"/>
        <family val="2"/>
        <scheme val="minor"/>
      </rPr>
      <t xml:space="preserve">A.1. </t>
    </r>
    <r>
      <rPr>
        <sz val="10"/>
        <rFont val="Calibri"/>
        <family val="2"/>
        <scheme val="minor"/>
      </rPr>
      <t>The Network Rail Project Manager is responsible for the completion of the ESA. It is recommended that the ESA is completed by the project management team, either the Scheme Project Manager or Project Management Assistant. The ESA should be reviewed and accepted by the Project Manager. Where there are known significant environmental and social risks, such as works within a protected site, then the sustainable development team should be involved in the process.
The ESA enables Network Rail to collate pre-construction information on environmental and social risks and opportunities. Consequently, it is not appropriate for the construction Contractors to complete the ESA. The ESA can be carried out by another competent party on behalf of the Project Manager, as long as the review and acceptance is carried out internally.</t>
    </r>
  </si>
  <si>
    <t>Q.2.</t>
  </si>
  <si>
    <t>When does the ESA need to be completed and how often should it be reviewed and updated?</t>
  </si>
  <si>
    <r>
      <rPr>
        <b/>
        <sz val="10"/>
        <rFont val="Calibri"/>
        <family val="2"/>
        <scheme val="minor"/>
      </rPr>
      <t xml:space="preserve">A.2. </t>
    </r>
    <r>
      <rPr>
        <sz val="10"/>
        <rFont val="Calibri"/>
        <family val="2"/>
        <scheme val="minor"/>
      </rPr>
      <t>The ESA should initially be completed at the start of the project. It should then be reviewed and updated at each PACE milestone or when significant changes to the project occur.  
Additional interim reviews and updates may be required where further information (such as surveys) may change some of the answers or where the design or scope of works are changed. Where any changes are made, refresh and check the action plan and update where necessary.</t>
    </r>
  </si>
  <si>
    <t>Q.3.</t>
  </si>
  <si>
    <t>Who should carry out the actions so that these are managed effectively?</t>
  </si>
  <si>
    <r>
      <rPr>
        <b/>
        <sz val="10"/>
        <rFont val="Calibri"/>
        <family val="2"/>
        <scheme val="minor"/>
      </rPr>
      <t>A.3.</t>
    </r>
    <r>
      <rPr>
        <sz val="10"/>
        <rFont val="Calibri"/>
        <family val="2"/>
        <scheme val="minor"/>
      </rPr>
      <t xml:space="preserve"> The Project Manager is responsible for the overall management of the ESA and informing action owners (Question 5).
Action owners may include, but are not restricted to, internal project personnel, designers and/or contractors.
As the ESA is updated, the actions, action owners and applicable PACE milestone may change.
Dependent on the PACE lifecycle, not all actions generated will be required immediately. In the first instance, a review of the actions should be carried out by the project team as part of the review process (Question 1) and the action tracker completed as far as reasonably possible. This includes designating action owners and defining which PACE milestone action is due for completion. 
</t>
    </r>
  </si>
  <si>
    <t>Q.4.</t>
  </si>
  <si>
    <t>Once complete, how should the ESA be used to support project development and delivery?</t>
  </si>
  <si>
    <r>
      <rPr>
        <b/>
        <sz val="10"/>
        <rFont val="Calibri"/>
        <family val="2"/>
        <scheme val="minor"/>
      </rPr>
      <t xml:space="preserve">A.4. </t>
    </r>
    <r>
      <rPr>
        <sz val="10"/>
        <rFont val="Calibri"/>
        <family val="2"/>
        <scheme val="minor"/>
      </rPr>
      <t>The ESA is designed to help projects recognise potential risks and opportunities associated with the type of works and where they will take place.  It is not a standalone tool, the outputs need to be integrated within the whole project development process. 
Embedding the outputs will help to manage risks to prevent delays, therefore avoiding increased costs and associated reputational damage, as well as helping to realise opportunities to reduce operational and whole life costs and deliver wider environmental and social benefits .
The guidance below provides recommendations on how to utilise the ESA tool at each relevant PACE milestone to enable effective sustainable project delivery.</t>
    </r>
  </si>
  <si>
    <t>PACE Lifecycle/ Milestone</t>
  </si>
  <si>
    <t>Relevant documents</t>
  </si>
  <si>
    <t>Use the ESA to develop these documents to:</t>
  </si>
  <si>
    <t xml:space="preserve">PHASE 1 </t>
  </si>
  <si>
    <t xml:space="preserve">STRATEGIC DEVELOPMENT &amp; PROJECT SELECTION 
There may be environmental and social impacts that influence the feasibility of the project, such as timescales for delivery or anticipated costs. </t>
  </si>
  <si>
    <t xml:space="preserve">ES1 </t>
  </si>
  <si>
    <t>CS2 - Sponsors instruction</t>
  </si>
  <si>
    <t xml:space="preserve">Enable development of sustainability deliverables that are relevant to the possible impacts associated with the scope of works and the local area. </t>
  </si>
  <si>
    <t xml:space="preserve">ES2 </t>
  </si>
  <si>
    <t>CS3 - Feasibility Report</t>
  </si>
  <si>
    <t>Include the environmental and/or social risks and opportunities within the feasibility study. There may be potential constraints or interfaces that need to be managed or opportunities that may deliver additional benefits.
Specifically it will help inform the Constructability section of the report.</t>
  </si>
  <si>
    <t>ES3</t>
  </si>
  <si>
    <t>CS6 - Diversity Impact Assessment</t>
  </si>
  <si>
    <t>Determine whether a Diversity Impact Assessment is required for the project.</t>
  </si>
  <si>
    <t>PM1 - Project Management Plan</t>
  </si>
  <si>
    <t>Develop a sustainability strategy for the project that is relevant to the risks and opportunities associated with the scope of works and local area. The project sustainability strategy should also consider the National and relevant Regional sustainability strategies.
Specifically this will inform the environmental and sustainability sections of the plan.</t>
  </si>
  <si>
    <t>PM2 - Stakeholder &amp; Customer Management Plan</t>
  </si>
  <si>
    <t>Establish the environmental and social stakeholders relevant to the project.</t>
  </si>
  <si>
    <t>CA1 - Land and Consents Strategy</t>
  </si>
  <si>
    <t>Inform the relevant sections of the strategy (Environmental Impact Assessment and Environmental Consents)  on possible environmental and social consents, licences or permits that may be required.</t>
  </si>
  <si>
    <t>CA2 - Land and Consents Commitments Register</t>
  </si>
  <si>
    <t>Capture appropriate environmental and social consents, licences or permits.</t>
  </si>
  <si>
    <t>RV2 - Risk Register</t>
  </si>
  <si>
    <t>Capture the potential environmental and social risks as part of all project risks.</t>
  </si>
  <si>
    <t>CS4 - Option Selection Report</t>
  </si>
  <si>
    <t>Enable project specific environmental and social risks and opportunities to be considered within the option selection process, which will make sure the options appropriately eliminate or manage risks and/or deliver the opportunities.
Specifically it will help inform the Constructability and Environmental Impact Assessment sections of the report.</t>
  </si>
  <si>
    <t>R2 - Route Requirements Document</t>
  </si>
  <si>
    <t xml:space="preserve">Incorporate the requirements for any environmental and social risks or opportunities that are considered to be higher level requirements. </t>
  </si>
  <si>
    <t>CP5 - Lifecycle Cost Report</t>
  </si>
  <si>
    <t>Establish cost estimates associated with managing the project specific risks or delivering opportunities and prevent unforeseen costs.
Specifically use to complete the Sustainability section.</t>
  </si>
  <si>
    <t>PHASE 2</t>
  </si>
  <si>
    <t>PROJECT DEVELOPMENT AND DESIGN</t>
  </si>
  <si>
    <t>ES4</t>
  </si>
  <si>
    <t>Invitation To Tender (ITT)</t>
  </si>
  <si>
    <t>Produce sustainability ITT questions that are relevant to the scope of works, local area and Network Rail's Sustainability Strategy. The action report may be provided as a supporting document. Having visibility of the ESA enables the Contractor to understand the project specific risks and opportunities so they can bid appropriately.</t>
  </si>
  <si>
    <t>Design Log</t>
  </si>
  <si>
    <t>Capture actions relevant to design within the design log.</t>
  </si>
  <si>
    <t>Pre-Construction Information Pack (PCIP)</t>
  </si>
  <si>
    <t>Detail the specific risks and opportunities within the environmental section of the PCIP, ensuring references to any pertinent project requirements are made. Include the ESA as an appendix.</t>
  </si>
  <si>
    <t>Contracts Requirement - Technical (CR-T)</t>
  </si>
  <si>
    <t>Detail specific requirements relevant to the project's significant environmental and social risks and opportunities.</t>
  </si>
  <si>
    <t>Q.5.</t>
  </si>
  <si>
    <t>Who should receive copies of the ESA?</t>
  </si>
  <si>
    <r>
      <rPr>
        <b/>
        <sz val="10"/>
        <color theme="1"/>
        <rFont val="Calibri"/>
        <family val="2"/>
        <scheme val="minor"/>
      </rPr>
      <t xml:space="preserve">A.5. </t>
    </r>
    <r>
      <rPr>
        <sz val="10"/>
        <color theme="1"/>
        <rFont val="Calibri"/>
        <family val="2"/>
        <scheme val="minor"/>
      </rPr>
      <t>The ESA should be shared with those developing the relevant documents, PACE products and otherwise, as detailed within Question 4 , as well as the relevant actions owners as discussed in response to Question 2. This includes the Principal Designers and Principal Contractors who will use the ESA to inform the design and construction ESMPs.
It may also be shared with other parties within the supply chain, such as construction sub-contractors, ecologists, planning personnel, etc.
The ESA should be shared with the sustainable development team in your Region where there are known significant environmental or social risks.</t>
    </r>
  </si>
  <si>
    <t>Q.6.</t>
  </si>
  <si>
    <t>How is the RAG level of Risk &amp; Opportunity defined for each theme?</t>
  </si>
  <si>
    <r>
      <rPr>
        <b/>
        <sz val="10"/>
        <color theme="1"/>
        <rFont val="Calibri"/>
        <family val="2"/>
        <scheme val="minor"/>
      </rPr>
      <t>A.6</t>
    </r>
    <r>
      <rPr>
        <sz val="10"/>
        <color theme="1"/>
        <rFont val="Calibri"/>
        <family val="2"/>
        <scheme val="minor"/>
      </rPr>
      <t xml:space="preserve"> An </t>
    </r>
    <r>
      <rPr>
        <u/>
        <sz val="10"/>
        <color theme="1"/>
        <rFont val="Calibri"/>
        <family val="2"/>
        <scheme val="minor"/>
      </rPr>
      <t>indicative</t>
    </r>
    <r>
      <rPr>
        <sz val="10"/>
        <color theme="1"/>
        <rFont val="Calibri"/>
        <family val="2"/>
        <scheme val="minor"/>
      </rPr>
      <t xml:space="preserve"> Risk &amp; Opportunity RAG rating was applied to each theme based on the below criteria:</t>
    </r>
  </si>
  <si>
    <t>Biodiversity</t>
  </si>
  <si>
    <r>
      <t xml:space="preserve">- Vegetation Management, </t>
    </r>
    <r>
      <rPr>
        <b/>
        <sz val="10"/>
        <color theme="1"/>
        <rFont val="Calibri"/>
        <family val="2"/>
        <scheme val="minor"/>
      </rPr>
      <t>AND</t>
    </r>
    <r>
      <rPr>
        <sz val="10"/>
        <color theme="1"/>
        <rFont val="Calibri"/>
        <family val="2"/>
        <scheme val="minor"/>
      </rPr>
      <t xml:space="preserve">
- Protected Species within 1km, </t>
    </r>
    <r>
      <rPr>
        <b/>
        <sz val="10"/>
        <color theme="1"/>
        <rFont val="Calibri"/>
        <family val="2"/>
        <scheme val="minor"/>
      </rPr>
      <t>OR</t>
    </r>
    <r>
      <rPr>
        <sz val="10"/>
        <color theme="1"/>
        <rFont val="Calibri"/>
        <family val="2"/>
        <scheme val="minor"/>
      </rPr>
      <t xml:space="preserve"> 
- Protected sites, </t>
    </r>
    <r>
      <rPr>
        <b/>
        <sz val="10"/>
        <color theme="1"/>
        <rFont val="Calibri"/>
        <family val="2"/>
        <scheme val="minor"/>
      </rPr>
      <t>OR</t>
    </r>
    <r>
      <rPr>
        <sz val="10"/>
        <color theme="1"/>
        <rFont val="Calibri"/>
        <family val="2"/>
        <scheme val="minor"/>
      </rPr>
      <t xml:space="preserve"> 
- Ancient Woodland, </t>
    </r>
    <r>
      <rPr>
        <b/>
        <sz val="10"/>
        <color theme="1"/>
        <rFont val="Calibri"/>
        <family val="2"/>
        <scheme val="minor"/>
      </rPr>
      <t>OR</t>
    </r>
    <r>
      <rPr>
        <sz val="10"/>
        <color theme="1"/>
        <rFont val="Calibri"/>
        <family val="2"/>
        <scheme val="minor"/>
      </rPr>
      <t xml:space="preserve">
- INNS, </t>
    </r>
    <r>
      <rPr>
        <b/>
        <sz val="10"/>
        <color theme="1"/>
        <rFont val="Calibri"/>
        <family val="2"/>
        <scheme val="minor"/>
      </rPr>
      <t>OR</t>
    </r>
    <r>
      <rPr>
        <sz val="10"/>
        <color theme="1"/>
        <rFont val="Calibri"/>
        <family val="2"/>
        <scheme val="minor"/>
      </rPr>
      <t xml:space="preserve">
- TPO</t>
    </r>
  </si>
  <si>
    <r>
      <t xml:space="preserve">- Vegetation Management, </t>
    </r>
    <r>
      <rPr>
        <b/>
        <sz val="10"/>
        <color theme="1"/>
        <rFont val="Calibri"/>
        <family val="2"/>
        <scheme val="minor"/>
      </rPr>
      <t>OR</t>
    </r>
    <r>
      <rPr>
        <sz val="10"/>
        <color theme="1"/>
        <rFont val="Calibri"/>
        <family val="2"/>
        <scheme val="minor"/>
      </rPr>
      <t xml:space="preserve">
- Protected Species, </t>
    </r>
    <r>
      <rPr>
        <b/>
        <sz val="10"/>
        <color theme="1"/>
        <rFont val="Calibri"/>
        <family val="2"/>
        <scheme val="minor"/>
      </rPr>
      <t>OR</t>
    </r>
    <r>
      <rPr>
        <sz val="10"/>
        <color theme="1"/>
        <rFont val="Calibri"/>
        <family val="2"/>
        <scheme val="minor"/>
      </rPr>
      <t xml:space="preserve"> 
- Protected Sites, </t>
    </r>
    <r>
      <rPr>
        <b/>
        <sz val="10"/>
        <color theme="1"/>
        <rFont val="Calibri"/>
        <family val="2"/>
        <scheme val="minor"/>
      </rPr>
      <t>OR</t>
    </r>
    <r>
      <rPr>
        <sz val="10"/>
        <color theme="1"/>
        <rFont val="Calibri"/>
        <family val="2"/>
        <scheme val="minor"/>
      </rPr>
      <t xml:space="preserve">
- Ancient Woodland, </t>
    </r>
    <r>
      <rPr>
        <b/>
        <sz val="10"/>
        <color theme="1"/>
        <rFont val="Calibri"/>
        <family val="2"/>
        <scheme val="minor"/>
      </rPr>
      <t>OR</t>
    </r>
    <r>
      <rPr>
        <sz val="10"/>
        <color theme="1"/>
        <rFont val="Calibri"/>
        <family val="2"/>
        <scheme val="minor"/>
      </rPr>
      <t xml:space="preserve">
- INNS, </t>
    </r>
    <r>
      <rPr>
        <b/>
        <sz val="10"/>
        <color theme="1"/>
        <rFont val="Calibri"/>
        <family val="2"/>
        <scheme val="minor"/>
      </rPr>
      <t>OR</t>
    </r>
    <r>
      <rPr>
        <sz val="10"/>
        <color theme="1"/>
        <rFont val="Calibri"/>
        <family val="2"/>
        <scheme val="minor"/>
      </rPr>
      <t xml:space="preserve">
- TPO, </t>
    </r>
    <r>
      <rPr>
        <b/>
        <sz val="10"/>
        <color theme="1"/>
        <rFont val="Calibri"/>
        <family val="2"/>
        <scheme val="minor"/>
      </rPr>
      <t>OR</t>
    </r>
  </si>
  <si>
    <t>Otherwise</t>
  </si>
  <si>
    <t>Contaminated land</t>
  </si>
  <si>
    <r>
      <t xml:space="preserve">- Records of Contaminated Land, </t>
    </r>
    <r>
      <rPr>
        <b/>
        <sz val="10"/>
        <color theme="1"/>
        <rFont val="Calibri"/>
        <family val="2"/>
        <scheme val="minor"/>
      </rPr>
      <t>AND</t>
    </r>
    <r>
      <rPr>
        <sz val="10"/>
        <color theme="1"/>
        <rFont val="Calibri"/>
        <family val="2"/>
        <scheme val="minor"/>
      </rPr>
      <t xml:space="preserve">
- Watercourse within 10m, </t>
    </r>
    <r>
      <rPr>
        <b/>
        <sz val="10"/>
        <color theme="1"/>
        <rFont val="Calibri"/>
        <family val="2"/>
        <scheme val="minor"/>
      </rPr>
      <t>OR</t>
    </r>
    <r>
      <rPr>
        <sz val="10"/>
        <color theme="1"/>
        <rFont val="Calibri"/>
        <family val="2"/>
        <scheme val="minor"/>
      </rPr>
      <t xml:space="preserve">
- Source Protection Zone</t>
    </r>
  </si>
  <si>
    <r>
      <t xml:space="preserve">- Records of Contaminated Land, </t>
    </r>
    <r>
      <rPr>
        <b/>
        <sz val="10"/>
        <color theme="1"/>
        <rFont val="Calibri"/>
        <family val="2"/>
        <scheme val="minor"/>
      </rPr>
      <t>OR</t>
    </r>
    <r>
      <rPr>
        <sz val="10"/>
        <color theme="1"/>
        <rFont val="Calibri"/>
        <family val="2"/>
        <scheme val="minor"/>
      </rPr>
      <t xml:space="preserve">
- Source Protection Zone</t>
    </r>
  </si>
  <si>
    <t>Emissions to air</t>
  </si>
  <si>
    <r>
      <t xml:space="preserve">- AQMA, </t>
    </r>
    <r>
      <rPr>
        <b/>
        <sz val="10"/>
        <color theme="1"/>
        <rFont val="Calibri"/>
        <family val="2"/>
        <scheme val="minor"/>
      </rPr>
      <t>AND</t>
    </r>
    <r>
      <rPr>
        <sz val="10"/>
        <color theme="1"/>
        <rFont val="Calibri"/>
        <family val="2"/>
        <scheme val="minor"/>
      </rPr>
      <t xml:space="preserve">
- Contribution to air pollution during construction, </t>
    </r>
    <r>
      <rPr>
        <b/>
        <sz val="10"/>
        <color theme="1"/>
        <rFont val="Calibri"/>
        <family val="2"/>
        <scheme val="minor"/>
      </rPr>
      <t>OR</t>
    </r>
    <r>
      <rPr>
        <sz val="10"/>
        <color theme="1"/>
        <rFont val="Calibri"/>
        <family val="2"/>
        <scheme val="minor"/>
      </rPr>
      <t xml:space="preserve">
- Contribution to air pollution during operation</t>
    </r>
  </si>
  <si>
    <r>
      <t xml:space="preserve">- AQMA, </t>
    </r>
    <r>
      <rPr>
        <b/>
        <sz val="10"/>
        <color theme="1"/>
        <rFont val="Calibri"/>
        <family val="2"/>
        <scheme val="minor"/>
      </rPr>
      <t>OR</t>
    </r>
    <r>
      <rPr>
        <sz val="10"/>
        <color theme="1"/>
        <rFont val="Calibri"/>
        <family val="2"/>
        <scheme val="minor"/>
      </rPr>
      <t xml:space="preserve">
- Contribution to air pollution during construction, </t>
    </r>
    <r>
      <rPr>
        <b/>
        <sz val="10"/>
        <color theme="1"/>
        <rFont val="Calibri"/>
        <family val="2"/>
        <scheme val="minor"/>
      </rPr>
      <t>OR</t>
    </r>
    <r>
      <rPr>
        <sz val="10"/>
        <color theme="1"/>
        <rFont val="Calibri"/>
        <family val="2"/>
        <scheme val="minor"/>
      </rPr>
      <t xml:space="preserve">
- Contribution to air pollution during operation</t>
    </r>
  </si>
  <si>
    <t>Noise, nuisance and disturbance</t>
  </si>
  <si>
    <r>
      <t xml:space="preserve">- Noise Management Area </t>
    </r>
    <r>
      <rPr>
        <b/>
        <sz val="10"/>
        <color theme="1"/>
        <rFont val="Calibri"/>
        <family val="2"/>
        <scheme val="minor"/>
      </rPr>
      <t>OR</t>
    </r>
    <r>
      <rPr>
        <sz val="10"/>
        <color theme="1"/>
        <rFont val="Calibri"/>
        <family val="2"/>
        <scheme val="minor"/>
      </rPr>
      <t xml:space="preserve"> Residents within 200m (500m for noisier works), </t>
    </r>
    <r>
      <rPr>
        <b/>
        <sz val="10"/>
        <color theme="1"/>
        <rFont val="Calibri"/>
        <family val="2"/>
        <scheme val="minor"/>
      </rPr>
      <t xml:space="preserve">AND
</t>
    </r>
    <r>
      <rPr>
        <sz val="10"/>
        <color theme="1"/>
        <rFont val="Calibri"/>
        <family val="2"/>
        <scheme val="minor"/>
      </rPr>
      <t xml:space="preserve">- Contribution to increase in noise &amp; vibration during construction, </t>
    </r>
    <r>
      <rPr>
        <b/>
        <sz val="10"/>
        <color theme="1"/>
        <rFont val="Calibri"/>
        <family val="2"/>
        <scheme val="minor"/>
      </rPr>
      <t>OR</t>
    </r>
    <r>
      <rPr>
        <sz val="10"/>
        <color theme="1"/>
        <rFont val="Calibri"/>
        <family val="2"/>
        <scheme val="minor"/>
      </rPr>
      <t xml:space="preserve">
- Contribution to increase in noise &amp; vibration during construction, </t>
    </r>
    <r>
      <rPr>
        <b/>
        <sz val="10"/>
        <color theme="1"/>
        <rFont val="Calibri"/>
        <family val="2"/>
        <scheme val="minor"/>
      </rPr>
      <t>OR</t>
    </r>
    <r>
      <rPr>
        <sz val="10"/>
        <color theme="1"/>
        <rFont val="Calibri"/>
        <family val="2"/>
        <scheme val="minor"/>
      </rPr>
      <t xml:space="preserve">
- Public Address system, </t>
    </r>
    <r>
      <rPr>
        <b/>
        <sz val="10"/>
        <color theme="1"/>
        <rFont val="Calibri"/>
        <family val="2"/>
        <scheme val="minor"/>
      </rPr>
      <t>OR</t>
    </r>
    <r>
      <rPr>
        <sz val="10"/>
        <color theme="1"/>
        <rFont val="Calibri"/>
        <family val="2"/>
        <scheme val="minor"/>
      </rPr>
      <t xml:space="preserve">
- Track Warning system</t>
    </r>
  </si>
  <si>
    <r>
      <t xml:space="preserve">- Noise Management Area </t>
    </r>
    <r>
      <rPr>
        <b/>
        <sz val="10"/>
        <color theme="1"/>
        <rFont val="Calibri"/>
        <family val="2"/>
        <scheme val="minor"/>
      </rPr>
      <t xml:space="preserve">OR
- </t>
    </r>
    <r>
      <rPr>
        <sz val="10"/>
        <color theme="1"/>
        <rFont val="Calibri"/>
        <family val="2"/>
        <scheme val="minor"/>
      </rPr>
      <t xml:space="preserve">Residents within 200m (500m for noisier works), </t>
    </r>
    <r>
      <rPr>
        <b/>
        <sz val="10"/>
        <color theme="1"/>
        <rFont val="Calibri"/>
        <family val="2"/>
        <scheme val="minor"/>
      </rPr>
      <t xml:space="preserve">OR
</t>
    </r>
    <r>
      <rPr>
        <sz val="10"/>
        <color theme="1"/>
        <rFont val="Calibri"/>
        <family val="2"/>
        <scheme val="minor"/>
      </rPr>
      <t xml:space="preserve">- Contribution to increase in noise &amp; vibration during construction, </t>
    </r>
    <r>
      <rPr>
        <b/>
        <sz val="10"/>
        <color theme="1"/>
        <rFont val="Calibri"/>
        <family val="2"/>
        <scheme val="minor"/>
      </rPr>
      <t>OR</t>
    </r>
    <r>
      <rPr>
        <sz val="10"/>
        <color theme="1"/>
        <rFont val="Calibri"/>
        <family val="2"/>
        <scheme val="minor"/>
      </rPr>
      <t xml:space="preserve">
- Contribution to increase in noise &amp; vibration during construction, </t>
    </r>
    <r>
      <rPr>
        <b/>
        <sz val="10"/>
        <color theme="1"/>
        <rFont val="Calibri"/>
        <family val="2"/>
        <scheme val="minor"/>
      </rPr>
      <t>OR</t>
    </r>
    <r>
      <rPr>
        <sz val="10"/>
        <color theme="1"/>
        <rFont val="Calibri"/>
        <family val="2"/>
        <scheme val="minor"/>
      </rPr>
      <t xml:space="preserve">
- Public Address system, </t>
    </r>
    <r>
      <rPr>
        <b/>
        <sz val="10"/>
        <color theme="1"/>
        <rFont val="Calibri"/>
        <family val="2"/>
        <scheme val="minor"/>
      </rPr>
      <t>OR</t>
    </r>
    <r>
      <rPr>
        <sz val="10"/>
        <color theme="1"/>
        <rFont val="Calibri"/>
        <family val="2"/>
        <scheme val="minor"/>
      </rPr>
      <t xml:space="preserve">
- Track Warning system</t>
    </r>
  </si>
  <si>
    <t>Pollution of land / water</t>
  </si>
  <si>
    <r>
      <t xml:space="preserve">- Watercourse within 10min </t>
    </r>
    <r>
      <rPr>
        <b/>
        <sz val="10"/>
        <color theme="1"/>
        <rFont val="Calibri"/>
        <family val="2"/>
        <scheme val="minor"/>
      </rPr>
      <t>OR</t>
    </r>
    <r>
      <rPr>
        <sz val="10"/>
        <color theme="1"/>
        <rFont val="Calibri"/>
        <family val="2"/>
        <scheme val="minor"/>
      </rPr>
      <t xml:space="preserve"> Source Protection Zone, </t>
    </r>
    <r>
      <rPr>
        <b/>
        <sz val="10"/>
        <color theme="1"/>
        <rFont val="Calibri"/>
        <family val="2"/>
        <scheme val="minor"/>
      </rPr>
      <t>AND</t>
    </r>
    <r>
      <rPr>
        <sz val="10"/>
        <color theme="1"/>
        <rFont val="Calibri"/>
        <family val="2"/>
        <scheme val="minor"/>
      </rPr>
      <t xml:space="preserve">
- Handling &gt;200L of oil, </t>
    </r>
    <r>
      <rPr>
        <b/>
        <sz val="10"/>
        <color theme="1"/>
        <rFont val="Calibri"/>
        <family val="2"/>
        <scheme val="minor"/>
      </rPr>
      <t>OR</t>
    </r>
    <r>
      <rPr>
        <sz val="10"/>
        <color theme="1"/>
        <rFont val="Calibri"/>
        <family val="2"/>
        <scheme val="minor"/>
      </rPr>
      <t xml:space="preserve">
- Handling of other hazardous substances, </t>
    </r>
    <r>
      <rPr>
        <b/>
        <sz val="10"/>
        <color theme="1"/>
        <rFont val="Calibri"/>
        <family val="2"/>
        <scheme val="minor"/>
      </rPr>
      <t>OR</t>
    </r>
    <r>
      <rPr>
        <sz val="10"/>
        <color theme="1"/>
        <rFont val="Calibri"/>
        <family val="2"/>
        <scheme val="minor"/>
      </rPr>
      <t xml:space="preserve">
- Ballast treated with anti-icer, </t>
    </r>
    <r>
      <rPr>
        <b/>
        <sz val="10"/>
        <color theme="1"/>
        <rFont val="Calibri"/>
        <family val="2"/>
        <scheme val="minor"/>
      </rPr>
      <t>OR</t>
    </r>
    <r>
      <rPr>
        <sz val="10"/>
        <color theme="1"/>
        <rFont val="Calibri"/>
        <family val="2"/>
        <scheme val="minor"/>
      </rPr>
      <t xml:space="preserve">
- Water discharge</t>
    </r>
  </si>
  <si>
    <r>
      <t xml:space="preserve">- Watercourse within 10m, </t>
    </r>
    <r>
      <rPr>
        <b/>
        <sz val="10"/>
        <color theme="1"/>
        <rFont val="Calibri"/>
        <family val="2"/>
        <scheme val="minor"/>
      </rPr>
      <t xml:space="preserve">OR </t>
    </r>
    <r>
      <rPr>
        <sz val="10"/>
        <color theme="1"/>
        <rFont val="Calibri"/>
        <family val="2"/>
        <scheme val="minor"/>
      </rPr>
      <t xml:space="preserve">
- Source Protection Zone, </t>
    </r>
    <r>
      <rPr>
        <b/>
        <sz val="10"/>
        <color theme="1"/>
        <rFont val="Calibri"/>
        <family val="2"/>
        <scheme val="minor"/>
      </rPr>
      <t>OR</t>
    </r>
    <r>
      <rPr>
        <sz val="10"/>
        <color theme="1"/>
        <rFont val="Calibri"/>
        <family val="2"/>
        <scheme val="minor"/>
      </rPr>
      <t xml:space="preserve">
- Handling &gt;200L of oil, </t>
    </r>
    <r>
      <rPr>
        <b/>
        <sz val="10"/>
        <color theme="1"/>
        <rFont val="Calibri"/>
        <family val="2"/>
        <scheme val="minor"/>
      </rPr>
      <t>OR</t>
    </r>
    <r>
      <rPr>
        <sz val="10"/>
        <color theme="1"/>
        <rFont val="Calibri"/>
        <family val="2"/>
        <scheme val="minor"/>
      </rPr>
      <t xml:space="preserve">
- Handling of other hazardous substances, </t>
    </r>
    <r>
      <rPr>
        <b/>
        <sz val="10"/>
        <color theme="1"/>
        <rFont val="Calibri"/>
        <family val="2"/>
        <scheme val="minor"/>
      </rPr>
      <t>OR</t>
    </r>
    <r>
      <rPr>
        <sz val="10"/>
        <color theme="1"/>
        <rFont val="Calibri"/>
        <family val="2"/>
        <scheme val="minor"/>
      </rPr>
      <t xml:space="preserve">
- Ballast treated with anti-icer, </t>
    </r>
    <r>
      <rPr>
        <b/>
        <sz val="10"/>
        <color theme="1"/>
        <rFont val="Calibri"/>
        <family val="2"/>
        <scheme val="minor"/>
      </rPr>
      <t>OR</t>
    </r>
    <r>
      <rPr>
        <sz val="10"/>
        <color theme="1"/>
        <rFont val="Calibri"/>
        <family val="2"/>
        <scheme val="minor"/>
      </rPr>
      <t xml:space="preserve">
- Water discharge</t>
    </r>
  </si>
  <si>
    <t>Energy Efficiency &amp; Carbon</t>
  </si>
  <si>
    <r>
      <t xml:space="preserve">- Building, </t>
    </r>
    <r>
      <rPr>
        <b/>
        <sz val="10"/>
        <color theme="1"/>
        <rFont val="Calibri"/>
        <family val="2"/>
        <scheme val="minor"/>
      </rPr>
      <t>OR</t>
    </r>
    <r>
      <rPr>
        <sz val="10"/>
        <color theme="1"/>
        <rFont val="Calibri"/>
        <family val="2"/>
        <scheme val="minor"/>
      </rPr>
      <t xml:space="preserve">
- Structure, </t>
    </r>
    <r>
      <rPr>
        <b/>
        <sz val="10"/>
        <color theme="1"/>
        <rFont val="Calibri"/>
        <family val="2"/>
        <scheme val="minor"/>
      </rPr>
      <t>OR</t>
    </r>
    <r>
      <rPr>
        <sz val="10"/>
        <color theme="1"/>
        <rFont val="Calibri"/>
        <family val="2"/>
        <scheme val="minor"/>
      </rPr>
      <t xml:space="preserve">
- Significant quantities of concrete and/or steel </t>
    </r>
  </si>
  <si>
    <r>
      <t xml:space="preserve">- Operational power supply, </t>
    </r>
    <r>
      <rPr>
        <b/>
        <sz val="10"/>
        <color theme="1"/>
        <rFont val="Calibri"/>
        <family val="2"/>
        <scheme val="minor"/>
      </rPr>
      <t>OR</t>
    </r>
    <r>
      <rPr>
        <sz val="10"/>
        <color theme="1"/>
        <rFont val="Calibri"/>
        <family val="2"/>
        <scheme val="minor"/>
      </rPr>
      <t xml:space="preserve">
- Construction power supply</t>
    </r>
  </si>
  <si>
    <t>Materials - Resource Efficiency &amp; Responsible Sourcing</t>
  </si>
  <si>
    <r>
      <t xml:space="preserve">- Large volumes of engineering fill and/or aggregates, </t>
    </r>
    <r>
      <rPr>
        <b/>
        <sz val="10"/>
        <color theme="1"/>
        <rFont val="Calibri"/>
        <family val="2"/>
        <scheme val="minor"/>
      </rPr>
      <t>OR</t>
    </r>
    <r>
      <rPr>
        <sz val="10"/>
        <color theme="1"/>
        <rFont val="Calibri"/>
        <family val="2"/>
        <scheme val="minor"/>
      </rPr>
      <t xml:space="preserve">
- Significant quantities of concrete and/or steel </t>
    </r>
  </si>
  <si>
    <r>
      <t xml:space="preserve">- Compounds, haul roads and/or access points, </t>
    </r>
    <r>
      <rPr>
        <b/>
        <sz val="10"/>
        <color theme="1"/>
        <rFont val="Calibri"/>
        <family val="2"/>
        <scheme val="minor"/>
      </rPr>
      <t>OR</t>
    </r>
    <r>
      <rPr>
        <sz val="10"/>
        <color theme="1"/>
        <rFont val="Calibri"/>
        <family val="2"/>
        <scheme val="minor"/>
      </rPr>
      <t xml:space="preserve">
- Timber and other forest products</t>
    </r>
  </si>
  <si>
    <t>Waste</t>
  </si>
  <si>
    <r>
      <t xml:space="preserve">- Significant volumes of demolition and/or excavation waste, </t>
    </r>
    <r>
      <rPr>
        <b/>
        <sz val="10"/>
        <color theme="1"/>
        <rFont val="Calibri"/>
        <family val="2"/>
        <scheme val="minor"/>
      </rPr>
      <t>OR</t>
    </r>
    <r>
      <rPr>
        <sz val="10"/>
        <color theme="1"/>
        <rFont val="Calibri"/>
        <family val="2"/>
        <scheme val="minor"/>
      </rPr>
      <t xml:space="preserve">
- Significant volumes of other construction waste</t>
    </r>
  </si>
  <si>
    <t>- Building, structure or equipment decommissioned, demounted, demolished or stripped-out</t>
  </si>
  <si>
    <t>Weather Resilience &amp; Climate Change Adaptation</t>
  </si>
  <si>
    <r>
      <t xml:space="preserve">- Watercourse within 10m </t>
    </r>
    <r>
      <rPr>
        <b/>
        <sz val="10"/>
        <color theme="1"/>
        <rFont val="Calibri"/>
        <family val="2"/>
        <scheme val="minor"/>
      </rPr>
      <t>OR</t>
    </r>
    <r>
      <rPr>
        <sz val="10"/>
        <color theme="1"/>
        <rFont val="Calibri"/>
        <family val="2"/>
        <scheme val="minor"/>
      </rPr>
      <t xml:space="preserve"> Flood Zone, </t>
    </r>
    <r>
      <rPr>
        <b/>
        <sz val="10"/>
        <color theme="1"/>
        <rFont val="Calibri"/>
        <family val="2"/>
        <scheme val="minor"/>
      </rPr>
      <t xml:space="preserve">AND
</t>
    </r>
    <r>
      <rPr>
        <sz val="10"/>
        <color theme="1"/>
        <rFont val="Calibri"/>
        <family val="2"/>
        <scheme val="minor"/>
      </rPr>
      <t>- Asset vulnerable to climate change</t>
    </r>
  </si>
  <si>
    <r>
      <t xml:space="preserve">- Watercourse within 10m, </t>
    </r>
    <r>
      <rPr>
        <b/>
        <sz val="10"/>
        <color theme="1"/>
        <rFont val="Calibri"/>
        <family val="2"/>
        <scheme val="minor"/>
      </rPr>
      <t>OR</t>
    </r>
    <r>
      <rPr>
        <sz val="10"/>
        <color theme="1"/>
        <rFont val="Calibri"/>
        <family val="2"/>
        <scheme val="minor"/>
      </rPr>
      <t xml:space="preserve"> 
- Flood Zone, </t>
    </r>
    <r>
      <rPr>
        <b/>
        <sz val="10"/>
        <color theme="1"/>
        <rFont val="Calibri"/>
        <family val="2"/>
        <scheme val="minor"/>
      </rPr>
      <t xml:space="preserve">OR
</t>
    </r>
    <r>
      <rPr>
        <sz val="10"/>
        <color theme="1"/>
        <rFont val="Calibri"/>
        <family val="2"/>
        <scheme val="minor"/>
      </rPr>
      <t>- Asset vulnerable to climate change</t>
    </r>
  </si>
  <si>
    <t>Water Resource</t>
  </si>
  <si>
    <t>- Water abstraction</t>
  </si>
  <si>
    <r>
      <t xml:space="preserve">- Water requirements during construction, </t>
    </r>
    <r>
      <rPr>
        <b/>
        <sz val="10"/>
        <color theme="1"/>
        <rFont val="Calibri"/>
        <family val="2"/>
        <scheme val="minor"/>
      </rPr>
      <t>OR</t>
    </r>
    <r>
      <rPr>
        <sz val="10"/>
        <color theme="1"/>
        <rFont val="Calibri"/>
        <family val="2"/>
        <scheme val="minor"/>
      </rPr>
      <t xml:space="preserve">
- Increase in water requirements during operation</t>
    </r>
  </si>
  <si>
    <t>Sustainable Travel</t>
  </si>
  <si>
    <t>- Interface with other modes of transport</t>
  </si>
  <si>
    <t>- Large workforce</t>
  </si>
  <si>
    <t>Being a caring neighbour</t>
  </si>
  <si>
    <r>
      <t xml:space="preserve">- Residents within 200m (500m if noisier works), </t>
    </r>
    <r>
      <rPr>
        <b/>
        <sz val="10"/>
        <color theme="1"/>
        <rFont val="Calibri"/>
        <family val="2"/>
        <scheme val="minor"/>
      </rPr>
      <t>OR</t>
    </r>
    <r>
      <rPr>
        <sz val="10"/>
        <color theme="1"/>
        <rFont val="Calibri"/>
        <family val="2"/>
        <scheme val="minor"/>
      </rPr>
      <t xml:space="preserve">
- High volume of complaints</t>
    </r>
  </si>
  <si>
    <t>- Residents within 200m (500m if noisier works)</t>
  </si>
  <si>
    <t>Connecting communities with the environment</t>
  </si>
  <si>
    <r>
      <t xml:space="preserve">- Vegetation management, </t>
    </r>
    <r>
      <rPr>
        <b/>
        <sz val="10"/>
        <color theme="1"/>
        <rFont val="Calibri"/>
        <family val="2"/>
        <scheme val="minor"/>
      </rPr>
      <t>AND</t>
    </r>
    <r>
      <rPr>
        <sz val="10"/>
        <color theme="1"/>
        <rFont val="Calibri"/>
        <family val="2"/>
        <scheme val="minor"/>
      </rPr>
      <t xml:space="preserve">
- Schools within 20 miles, </t>
    </r>
    <r>
      <rPr>
        <b/>
        <sz val="10"/>
        <color theme="1"/>
        <rFont val="Calibri"/>
        <family val="2"/>
        <scheme val="minor"/>
      </rPr>
      <t>OR</t>
    </r>
    <r>
      <rPr>
        <sz val="10"/>
        <color theme="1"/>
        <rFont val="Calibri"/>
        <family val="2"/>
        <scheme val="minor"/>
      </rPr>
      <t xml:space="preserve">
- Community Rail Partnership</t>
    </r>
  </si>
  <si>
    <r>
      <t xml:space="preserve">- Vegetation management, </t>
    </r>
    <r>
      <rPr>
        <b/>
        <sz val="10"/>
        <color theme="1"/>
        <rFont val="Calibri"/>
        <family val="2"/>
        <scheme val="minor"/>
      </rPr>
      <t>AND</t>
    </r>
    <r>
      <rPr>
        <sz val="10"/>
        <color theme="1"/>
        <rFont val="Calibri"/>
        <family val="2"/>
        <scheme val="minor"/>
      </rPr>
      <t xml:space="preserve">
- Residents within 250m, </t>
    </r>
    <r>
      <rPr>
        <b/>
        <sz val="10"/>
        <color theme="1"/>
        <rFont val="Calibri"/>
        <family val="2"/>
        <scheme val="minor"/>
      </rPr>
      <t>OR</t>
    </r>
    <r>
      <rPr>
        <sz val="10"/>
        <color theme="1"/>
        <rFont val="Calibri"/>
        <family val="2"/>
        <scheme val="minor"/>
      </rPr>
      <t xml:space="preserve">
- Station and/or platform environment</t>
    </r>
  </si>
  <si>
    <t>Making rail a great experience</t>
  </si>
  <si>
    <r>
      <t xml:space="preserve">- Community Rail Partnership, </t>
    </r>
    <r>
      <rPr>
        <b/>
        <sz val="10"/>
        <color theme="1"/>
        <rFont val="Calibri"/>
        <family val="2"/>
        <scheme val="minor"/>
      </rPr>
      <t>AND</t>
    </r>
    <r>
      <rPr>
        <sz val="10"/>
        <color theme="1"/>
        <rFont val="Calibri"/>
        <family val="2"/>
        <scheme val="minor"/>
      </rPr>
      <t xml:space="preserve">
- Station and/or platform environment</t>
    </r>
  </si>
  <si>
    <r>
      <t xml:space="preserve">- Community Rail Partnership, </t>
    </r>
    <r>
      <rPr>
        <b/>
        <sz val="10"/>
        <color theme="1"/>
        <rFont val="Calibri"/>
        <family val="2"/>
        <scheme val="minor"/>
      </rPr>
      <t>OR</t>
    </r>
    <r>
      <rPr>
        <sz val="10"/>
        <color theme="1"/>
        <rFont val="Calibri"/>
        <family val="2"/>
        <scheme val="minor"/>
      </rPr>
      <t xml:space="preserve">
- Station and/or platform environment</t>
    </r>
  </si>
  <si>
    <t>Creating industry partnerships and engaged employees</t>
  </si>
  <si>
    <r>
      <t xml:space="preserve">- Correctional facility or rehabilitation centre within 20 miles, </t>
    </r>
    <r>
      <rPr>
        <b/>
        <sz val="10"/>
        <color theme="1"/>
        <rFont val="Calibri"/>
        <family val="2"/>
        <scheme val="minor"/>
      </rPr>
      <t>OR</t>
    </r>
    <r>
      <rPr>
        <sz val="10"/>
        <color theme="1"/>
        <rFont val="Calibri"/>
        <family val="2"/>
        <scheme val="minor"/>
      </rPr>
      <t xml:space="preserve">
- Homelessness service or centre within 20 miles, </t>
    </r>
    <r>
      <rPr>
        <b/>
        <sz val="10"/>
        <color theme="1"/>
        <rFont val="Calibri"/>
        <family val="2"/>
        <scheme val="minor"/>
      </rPr>
      <t>OR</t>
    </r>
    <r>
      <rPr>
        <sz val="10"/>
        <color theme="1"/>
        <rFont val="Calibri"/>
        <family val="2"/>
        <scheme val="minor"/>
      </rPr>
      <t xml:space="preserve">
- Place of worship within 1km, </t>
    </r>
    <r>
      <rPr>
        <b/>
        <sz val="10"/>
        <color theme="1"/>
        <rFont val="Calibri"/>
        <family val="2"/>
        <scheme val="minor"/>
      </rPr>
      <t>OR</t>
    </r>
    <r>
      <rPr>
        <sz val="10"/>
        <color theme="1"/>
        <rFont val="Calibri"/>
        <family val="2"/>
        <scheme val="minor"/>
      </rPr>
      <t xml:space="preserve">
- Social deprivation</t>
    </r>
  </si>
  <si>
    <r>
      <t xml:space="preserve">- Heritage railway within 10km, </t>
    </r>
    <r>
      <rPr>
        <b/>
        <sz val="10"/>
        <color theme="1"/>
        <rFont val="Calibri"/>
        <family val="2"/>
        <scheme val="minor"/>
      </rPr>
      <t>OR</t>
    </r>
    <r>
      <rPr>
        <sz val="10"/>
        <color theme="1"/>
        <rFont val="Calibri"/>
        <family val="2"/>
        <scheme val="minor"/>
      </rPr>
      <t xml:space="preserve">
- Schools within 20 miles, </t>
    </r>
    <r>
      <rPr>
        <b/>
        <sz val="10"/>
        <color theme="1"/>
        <rFont val="Calibri"/>
        <family val="2"/>
        <scheme val="minor"/>
      </rPr>
      <t>OR</t>
    </r>
    <r>
      <rPr>
        <sz val="10"/>
        <color theme="1"/>
        <rFont val="Calibri"/>
        <family val="2"/>
        <scheme val="minor"/>
      </rPr>
      <t xml:space="preserve">
- Community Rail Partnership</t>
    </r>
  </si>
  <si>
    <t>Inspiring tomorrow’s workforce</t>
  </si>
  <si>
    <r>
      <t xml:space="preserve">- Schools within 20 miles </t>
    </r>
    <r>
      <rPr>
        <b/>
        <sz val="10"/>
        <color theme="1"/>
        <rFont val="Calibri"/>
        <family val="2"/>
        <scheme val="minor"/>
      </rPr>
      <t>AND</t>
    </r>
    <r>
      <rPr>
        <sz val="10"/>
        <color theme="1"/>
        <rFont val="Calibri"/>
        <family val="2"/>
        <scheme val="minor"/>
      </rPr>
      <t xml:space="preserve"> Project &gt;£50 million</t>
    </r>
  </si>
  <si>
    <t>- Schools within 20 miles</t>
  </si>
  <si>
    <t>Keeping Communities safe</t>
  </si>
  <si>
    <r>
      <t xml:space="preserve">- Route crime, </t>
    </r>
    <r>
      <rPr>
        <b/>
        <sz val="10"/>
        <color theme="1"/>
        <rFont val="Calibri"/>
        <family val="2"/>
        <scheme val="minor"/>
      </rPr>
      <t>OR</t>
    </r>
    <r>
      <rPr>
        <sz val="10"/>
        <color theme="1"/>
        <rFont val="Calibri"/>
        <family val="2"/>
        <scheme val="minor"/>
      </rPr>
      <t xml:space="preserve">
- OLE electrification, </t>
    </r>
    <r>
      <rPr>
        <b/>
        <sz val="10"/>
        <color theme="1"/>
        <rFont val="Calibri"/>
        <family val="2"/>
        <scheme val="minor"/>
      </rPr>
      <t>OR</t>
    </r>
    <r>
      <rPr>
        <sz val="10"/>
        <color theme="1"/>
        <rFont val="Calibri"/>
        <family val="2"/>
        <scheme val="minor"/>
      </rPr>
      <t xml:space="preserve">
- Level Crossing renewal</t>
    </r>
  </si>
  <si>
    <t>- Level crossing closure</t>
  </si>
  <si>
    <t>Making travel inclusive and accessible</t>
  </si>
  <si>
    <r>
      <t xml:space="preserve">- Access to buildings, stations or bridges, </t>
    </r>
    <r>
      <rPr>
        <b/>
        <sz val="10"/>
        <color theme="1"/>
        <rFont val="Calibri"/>
        <family val="2"/>
        <scheme val="minor"/>
      </rPr>
      <t>OR</t>
    </r>
    <r>
      <rPr>
        <sz val="10"/>
        <color theme="1"/>
        <rFont val="Calibri"/>
        <family val="2"/>
        <scheme val="minor"/>
      </rPr>
      <t xml:space="preserve">
- Public access affected during construction</t>
    </r>
  </si>
  <si>
    <r>
      <t xml:space="preserve">- Community Rail Partnership, </t>
    </r>
    <r>
      <rPr>
        <b/>
        <sz val="10"/>
        <rFont val="Calibri"/>
        <family val="2"/>
        <scheme val="minor"/>
      </rPr>
      <t>OR</t>
    </r>
    <r>
      <rPr>
        <sz val="10"/>
        <rFont val="Calibri"/>
        <family val="2"/>
        <scheme val="minor"/>
      </rPr>
      <t xml:space="preserve">
- Station and/or platform environment</t>
    </r>
  </si>
  <si>
    <t>Respecting cultural history and rail heritage</t>
  </si>
  <si>
    <t>- Heritage sites</t>
  </si>
  <si>
    <t>- Heritage railway</t>
  </si>
  <si>
    <t>Supporting Britain’s economic development</t>
  </si>
  <si>
    <t>- Social deprivation</t>
  </si>
  <si>
    <t>Q.7.</t>
  </si>
  <si>
    <t>What's the purpose of the snapshot?</t>
  </si>
  <si>
    <t>A.7</t>
  </si>
  <si>
    <t>5. Definitions</t>
  </si>
  <si>
    <t>Abbreviation</t>
  </si>
  <si>
    <t>Definition</t>
  </si>
  <si>
    <t>Air Quality Management Area</t>
  </si>
  <si>
    <t xml:space="preserve">An area of land protected by the government in order to conserve its significant landscape value. </t>
  </si>
  <si>
    <t>As low as reasonably practicable (ALARP)</t>
  </si>
  <si>
    <t>Reasonably practicable involves weighing the risk / benefit against the effort, time and money needed to control it. Any requirements within this standard should be applied to ALARP using a whole-life cost approach for their consideration.</t>
  </si>
  <si>
    <t>Asset</t>
  </si>
  <si>
    <t>Any item, entity, or property owned by Network Rail and regarded as having actual or potential value or function to the operation of the rail network, to other Network Rail business activities, or to other stakeholders.</t>
  </si>
  <si>
    <t>AMP</t>
  </si>
  <si>
    <t>Asset Management Plan</t>
  </si>
  <si>
    <t>Best practicable means (BPM)</t>
  </si>
  <si>
    <t>Measures taken to reduce the impacts of noise and vibration caused by works.</t>
  </si>
  <si>
    <t>The variety and variability among all forms of life</t>
  </si>
  <si>
    <t>Building research establishment environmental assessment method (BREEAM)</t>
  </si>
  <si>
    <t>An international scheme that provides third-party certification for the assessment of sustainability performance for projects, infrastructure and buildings.</t>
  </si>
  <si>
    <t>Capital Carbon</t>
  </si>
  <si>
    <t>Includes all carbon dioxide and other greenhouse gas emissions associated with the creation, construction, refurbishment and end-of- life decommissioning and treatment of an asset.</t>
  </si>
  <si>
    <t>Circular Economy</t>
  </si>
  <si>
    <t>A circular economy is a sustainable alternative to the traditional linear economy of make, use and dispose. The aim of a circular economy is to extract fewer virgin resources from the planet and to keep existing resources in use for as long as possible. Resources, products and materials should be re-used, repaired and regenerated in order to extend their useful lifespan and extract their maximum environmental, social and financial value. This approach reduces embodied carbon, water and social impacts and keeps waste to a minimum.</t>
  </si>
  <si>
    <t>Civil engineering environmental quality assessment &amp; awards scheme (CEEQUAL)</t>
  </si>
  <si>
    <t>A sustainability assessment for engineering, infrastructure, landscaping and public realm projects.</t>
  </si>
  <si>
    <t>Contaminated Land</t>
  </si>
  <si>
    <t>Land that has legally been defined as 'contaminated land’ where substances are causing or has the potential to cause significant harm to people, property or protected species, significant pollution of surface waters (e.g. lakes and rivers) or groundwater, air pollution, and/or harm to people as a result of radioactivity. Land can become contaminated with:
• hazardous and/or non-hazardous materials from human activity (e.g. previous land uses, fuel spillages, fly tipping);
• invasive non-native species;
• naturally occurring hazardous substances like radon gas.</t>
  </si>
  <si>
    <t>Contractor</t>
  </si>
  <si>
    <t>Any person or organisation, including a non-domestic client, who carries out, manages or controls works (as defined above).</t>
  </si>
  <si>
    <t>Design</t>
  </si>
  <si>
    <t>Design includes any production of drawings, design details, specifications and bills of quantities (including specification of articles or substances) relating to a structure, and calculations prepared for the purpose of design.</t>
  </si>
  <si>
    <t>Designer</t>
  </si>
  <si>
    <t>Any person or organisation, including a client, contractor or other person, who:
• prepares or modifies a design
• arranges for, or instructs, any person under their control to do so, relating to a structure, or a product or mechanical or electrical system intended for a particular structure.
A person is deemed to prepare a design where a design is prepared by a person under their control.</t>
  </si>
  <si>
    <t>Drinking Water Protection Zone</t>
  </si>
  <si>
    <t>Emergency works</t>
  </si>
  <si>
    <t>Works that must be undertaken immediately, without delay and with involvement from emergency services. The event is unexpected and serious, such that it presents a significant risk to human life, health and/or property, or the natural environment, and involves the need for immediate action to manage the risk.</t>
  </si>
  <si>
    <t>Employer's representative</t>
  </si>
  <si>
    <t>Any role within Network Rail responsible for managing and delivering the contracted project or works activity at a given stage in the project/works life-cycle. This could be, without limitation, the Contract Manager, Development Manager, Project Manager, or Asset Manager.</t>
  </si>
  <si>
    <t>Environmental product declaration (EPD)</t>
  </si>
  <si>
    <t>An independently verified and registered document that communicates transparent and comparable information about the life-cycle environmental impact of products</t>
  </si>
  <si>
    <t>Forest products</t>
  </si>
  <si>
    <t>Any material derived from forestry, including timber, composite timber products, paper, card, etc.</t>
  </si>
  <si>
    <t>Geo-RIMN</t>
  </si>
  <si>
    <t>Geo-RINM Viewer provides a map-based view of Network Rail's geographic data, as well as tools to query and analyse asset information.</t>
  </si>
  <si>
    <t>Ground investigation (GI)</t>
  </si>
  <si>
    <t>Health &amp; Safety File (HSF)</t>
  </si>
  <si>
    <t>A file prepared to satisfy regulation 12(5) of the Construction (Design and Management) Regulations. The purpose of the HSF is to confirm that, at the end of a project, the client has information that anyone carrying out subsequent construction work on the same site or structure would need to be aware of in order to plan and carry out work safely and without risk to health.</t>
  </si>
  <si>
    <t>Indicators</t>
  </si>
  <si>
    <t>Indications of performance and/ or the likelihood of meeting targets. The most significant of these, for a business, are key performance indicators.</t>
  </si>
  <si>
    <t>Non-construction works</t>
  </si>
  <si>
    <t>Works outside the scope of construction works might include non-intrusive surveys and inspections carried out as part of the pre-construction phase, vegetation clearance that is not associated with the construction phase, and structures examinations.</t>
  </si>
  <si>
    <t>Potable water</t>
  </si>
  <si>
    <t>Water that is safe to drink.</t>
  </si>
  <si>
    <t>Preliminary ecological appraisal (PEA)</t>
  </si>
  <si>
    <t>A rapid assessment of the habitats and ecological features, present or potentially present, within a site and within the wider zone of influence of a project or work site. A PEA normally comprises a desktop study and a site walkover survey such as an Extended Phase 1 Habitat Survey. The PEA will determine the need for further Phase 2 surveys. PEAs need to be conducted in accordance with the most current edition of Chartered Institute of Ecology and Environmental Management (CIEEM) Guidelines for Preliminary Ecological Appraisal.</t>
  </si>
  <si>
    <t>Preliminary risk assessment (PRA)</t>
  </si>
  <si>
    <t>The Preliminary Risk Assessment (Phase 1 desktop study) is the first stage of the contaminated land assessment process. This involves analysing historical and environmental information for the site and within a 250 m radius around the site as detailed in the Environment Agency’s Land Contamination Risk Management (LCRM) guidance. A risk assessment report with conceptual site modelling will be undertaken. If this demonstrates no risk from contamination, the planning will be released, subject to local authority agreement.</t>
  </si>
  <si>
    <t>Ramsar</t>
  </si>
  <si>
    <t>Ramsar sites are wetlands of international importance that have been designated under the criteria of the Ramsar Convention on Wetlands for containing representative, rare or unique wetland types or for their importance in conserving biological diversity.</t>
  </si>
  <si>
    <t>Safety Central</t>
  </si>
  <si>
    <t>Safety Central is a Network Rail managed website to promote best practice health, safety and sustainability within the rail industry. Network Rail environment and social guidance notes can be found on this website: https://safety.networkrail.co.uk/.</t>
  </si>
  <si>
    <t>Site Management Statement (SMS)</t>
  </si>
  <si>
    <t>Site Management Statements are produced by Network Rail to give notice under section 28H of the Wildlife and Countryside Act 1981 (as amended) of its 
intention to carry out routine maintenance operations on the land under its control which lies directly adjacent to particular SSSIs. If Natural England agrees with the SMS, they will issue a Letter of Assent to confirm the arrangement.</t>
  </si>
  <si>
    <t>Site of Special Scientific Interest (SSSI)</t>
  </si>
  <si>
    <t xml:space="preserve">A SSSI can be designated to give higher levels of protection than other designations (e.g.  Areas of Outstanding Natural Beauty). SSSIs must be managed by the land owners appropriately to conserve its special features. </t>
  </si>
  <si>
    <t>SKA rating</t>
  </si>
  <si>
    <t>SKA rating is an environmental assessment method, benchmark and standard for non-domestic fitouts, led and owned by the Royal Institute of Chartered Surveyors (RICS).</t>
  </si>
  <si>
    <t>Special Area of Conservation (SAC)</t>
  </si>
  <si>
    <t>Sites that have been formally designated by the government of each country in whose territory the site lies.</t>
  </si>
  <si>
    <t>Social performance</t>
  </si>
  <si>
    <t>The extent to which Network Rail's operations, activities and decisions impact people- including passengers, employees, suppliers, communities or other groups affected by Network Rail's physical and socio-economic presence.</t>
  </si>
  <si>
    <t>Social value</t>
  </si>
  <si>
    <t>Defined by Social Value UK as "the quantification of the relative importance that people place on the changes they experience in their lives. Some, but not all of this value is captured in market prices." The term 'social value' is used sometimes interchangeably with the term 'social performance.'</t>
  </si>
  <si>
    <t>Source-Pathway-Receptor Conceptual Model</t>
  </si>
  <si>
    <t>Pollution model that maps out potential pollution sources and pathways to vulnerable receptors.</t>
  </si>
  <si>
    <t>Source Protection Zone (SPZ)</t>
  </si>
  <si>
    <t>These are defined zones which show the level of risk to the source of groundwater supply from contamination.</t>
  </si>
  <si>
    <t>Structure</t>
  </si>
  <si>
    <t>a) Any building, timber, masonry, metal or reinforced concrete structure, railway line or siding, tramway line, dock, harbour, inland navigation, tunnel, shaft, bridge, viaduct, waterworks, reservoir, pipe or pipeline, cable, aqueduct, sewer, sewage works, gasholder, road, airfield, sea defence works, river works, drainage works, earthworks, lagoon, dam, wall, caisson, mast, tower, pylon, underground tank, earth retaining structure or structure designed to preserve or alter any natural feature, and fixed plant; or similar,
b) Any formwork, falsework, scaffold or other structure designed or used to provide support or means of access during construction work.</t>
  </si>
  <si>
    <t>Supplier</t>
  </si>
  <si>
    <t>The term used within Network Rail contracting to refer to a Designer and/or contractor.</t>
  </si>
  <si>
    <t>Traction energy</t>
  </si>
  <si>
    <t>The energy used to move trains.</t>
  </si>
  <si>
    <t>Tree Root Protection Zone</t>
  </si>
  <si>
    <t>A calculated area of ground that lies immediately under a tree and just beyond the extent of its crown. It is intended to help avoid damage to the tree’s rooting system.</t>
  </si>
  <si>
    <t>Urgent reactive works / Non-emergency unplanned works</t>
  </si>
  <si>
    <t>Works that were not planned but must be undertaken urgently when a rail asset has failed due to a sudden and unforeseen event, fault or defect. There is not involvement from emergency services, but the work is deemed urgent in order to restore the rail network to a safe operating condition.</t>
  </si>
  <si>
    <t>Weather resilience and climate change adaptation (WRCCA)</t>
  </si>
  <si>
    <t>Weather resilience is the ability of assets, networks and systems to anticipate, absorb, adapt to, and/or recover from disruptive weather events. Climate change adaptation is action taken to improve the resilience of assets, networks and systems to future weather conditions, avoiding, minimising or mitigating the impact of more severe or frequent adverse and extreme weather events and gradual or erratic changes in weather patterns due to climate change.</t>
  </si>
  <si>
    <t>Whole-life carbon</t>
  </si>
  <si>
    <t>The sum of greenhouse gas emissions from all stages in the life cycle of an asset, including embodied carbon emissions of materials and products; capital carbon emissions from construction activities, major maintenance/ refurbishment/ replacement and end of life decommissioning and treatment; and operational carbon emissions from utilities consumption, minor servicing and maintenance</t>
  </si>
  <si>
    <t>Revision History</t>
  </si>
  <si>
    <t>Produced by:</t>
  </si>
  <si>
    <t xml:space="preserve">Name: </t>
  </si>
  <si>
    <t>Signed:</t>
  </si>
  <si>
    <t xml:space="preserve">Job Title: </t>
  </si>
  <si>
    <t>Date:</t>
  </si>
  <si>
    <t>Reviewed by:</t>
  </si>
  <si>
    <t>Accepted by:</t>
  </si>
  <si>
    <t>Change history</t>
  </si>
  <si>
    <t>Document Number</t>
  </si>
  <si>
    <t>P01</t>
  </si>
  <si>
    <t>Reference Documents (PACE Products)</t>
  </si>
  <si>
    <t>Diversity Impact Assessment</t>
  </si>
  <si>
    <t>Stakeholders &amp; Customer Engagement Plan</t>
  </si>
  <si>
    <t>Land &amp; Consents Strategy</t>
  </si>
  <si>
    <t>Land &amp; Consents Commitments Register</t>
  </si>
  <si>
    <t>Project Information</t>
  </si>
  <si>
    <t>1. Project control</t>
  </si>
  <si>
    <r>
      <t xml:space="preserve">Project Name: </t>
    </r>
    <r>
      <rPr>
        <sz val="10"/>
        <color rgb="FFC00000"/>
        <rFont val="Calibri"/>
        <family val="2"/>
        <scheme val="minor"/>
      </rPr>
      <t>*</t>
    </r>
  </si>
  <si>
    <t>Project Number:</t>
  </si>
  <si>
    <r>
      <t xml:space="preserve">Client Organisation: </t>
    </r>
    <r>
      <rPr>
        <sz val="10"/>
        <color rgb="FFC00000"/>
        <rFont val="Calibri"/>
        <family val="2"/>
        <scheme val="minor"/>
      </rPr>
      <t>*</t>
    </r>
  </si>
  <si>
    <t>Select from drop down list…</t>
  </si>
  <si>
    <t>Client Sponsor:</t>
  </si>
  <si>
    <t>Client Project Manager:</t>
  </si>
  <si>
    <r>
      <t xml:space="preserve">PACE Stage (or equivalent for non-PACE projects): </t>
    </r>
    <r>
      <rPr>
        <sz val="10"/>
        <color rgb="FFC00000"/>
        <rFont val="Calibri"/>
        <family val="2"/>
        <scheme val="minor"/>
      </rPr>
      <t>*</t>
    </r>
  </si>
  <si>
    <t>Select from drop down list...</t>
  </si>
  <si>
    <r>
      <t xml:space="preserve">Estimated Project Value (Development, Design and Construction): </t>
    </r>
    <r>
      <rPr>
        <sz val="10"/>
        <color rgb="FFC00000"/>
        <rFont val="Calibri"/>
        <family val="2"/>
        <scheme val="minor"/>
      </rPr>
      <t>*</t>
    </r>
  </si>
  <si>
    <t>Level of Control (LoC):</t>
  </si>
  <si>
    <t>2. Project Location</t>
  </si>
  <si>
    <r>
      <t xml:space="preserve">Network Rail Region and Route: </t>
    </r>
    <r>
      <rPr>
        <sz val="10"/>
        <color rgb="FFC00000"/>
        <rFont val="Calibri"/>
        <family val="2"/>
        <scheme val="minor"/>
      </rPr>
      <t>*</t>
    </r>
  </si>
  <si>
    <t>Does the project involve delivering the same scope of works at multiple locations (repeat/portfolio works)?</t>
  </si>
  <si>
    <t>Does the project involve delivering the same scope of works over a large project area (e.g. re-signalling)?</t>
  </si>
  <si>
    <t>Does the project involve delivering a multi-discipline scope of works at multiple locations or over a large project area?</t>
  </si>
  <si>
    <t>Overview of project location(s):
More details to be provided within Desktop Study</t>
  </si>
  <si>
    <t>3. Project Description (Refer to Client Remit/Sponsor Instruction)</t>
  </si>
  <si>
    <t>4. Useful Network Rail Contacts for this Project (Optional)</t>
  </si>
  <si>
    <t xml:space="preserve">Search by 'Position_Name' on </t>
  </si>
  <si>
    <t>OrgPlus</t>
  </si>
  <si>
    <t>Role</t>
  </si>
  <si>
    <t>Name</t>
  </si>
  <si>
    <t>Contact details</t>
  </si>
  <si>
    <t>NR Environment &amp; Sustainability Representative (Specialist or Manager)</t>
  </si>
  <si>
    <t>NR Ecologist</t>
  </si>
  <si>
    <t>NR Consents Manager</t>
  </si>
  <si>
    <t>NR Town Planning Representative (Property)</t>
  </si>
  <si>
    <t>NR Communications Manager</t>
  </si>
  <si>
    <t>NR Community Relations Manager</t>
  </si>
  <si>
    <t>NR Maintenance Protection Co-ordinator (MPC)</t>
  </si>
  <si>
    <t>NR Section Manager (Off Track)</t>
  </si>
  <si>
    <t>NR Project Interface Co-ordinator (PIC)</t>
  </si>
  <si>
    <t>NR Community Safety Manager</t>
  </si>
  <si>
    <t>NR Level Crossing Manager</t>
  </si>
  <si>
    <t>* mandatory</t>
  </si>
  <si>
    <t>Q</t>
  </si>
  <si>
    <t>S21</t>
  </si>
  <si>
    <t>The project will involve design and/or build or refurbishment of locomotives or on track machines and other track engineering assets (e.g. rail wagons).</t>
  </si>
  <si>
    <t xml:space="preserve">Yes    </t>
  </si>
  <si>
    <t xml:space="preserve">No    </t>
  </si>
  <si>
    <t/>
  </si>
  <si>
    <t>{P4}="Route Services"</t>
  </si>
  <si>
    <t>S22</t>
  </si>
  <si>
    <t>The project will involve decommissioning of the existing asset.</t>
  </si>
  <si>
    <t>Project Scope</t>
  </si>
  <si>
    <t>Template</t>
  </si>
  <si>
    <t>Group Header</t>
  </si>
  <si>
    <t>WBS1.1</t>
  </si>
  <si>
    <t>Question</t>
  </si>
  <si>
    <t>c</t>
  </si>
  <si>
    <t>Questions with freeform answer</t>
  </si>
  <si>
    <t>Enabling Activities</t>
  </si>
  <si>
    <t>Y</t>
  </si>
  <si>
    <t>Q102</t>
  </si>
  <si>
    <t>S1</t>
  </si>
  <si>
    <t>The project involves vegetation management and/or land take.</t>
  </si>
  <si>
    <t xml:space="preserve">Maybe    </t>
  </si>
  <si>
    <t>Q103</t>
  </si>
  <si>
    <t>S2</t>
  </si>
  <si>
    <t>The project involves modifying, replacing and/or building site compound(s), haul road(s) and/or access point(s).</t>
  </si>
  <si>
    <t>Q104</t>
  </si>
  <si>
    <t>S3</t>
  </si>
  <si>
    <t>The project involves intrusive site investigation(s) (e.g. ground Investigation, track bed investigation, structural coring, etc.)</t>
  </si>
  <si>
    <t>Buildings &amp; Civils</t>
  </si>
  <si>
    <t>Q105</t>
  </si>
  <si>
    <t>S4</t>
  </si>
  <si>
    <t>The project involves modifying, replacing and/or installing new structure (e.g. bridge, footbridge, viaduct, tunnel, platform).</t>
  </si>
  <si>
    <t>Q106</t>
  </si>
  <si>
    <t>S5</t>
  </si>
  <si>
    <t>The project involves modifying, replacing and/or installing new building (e.g. office, station, depot).</t>
  </si>
  <si>
    <t>Q107</t>
  </si>
  <si>
    <t>S6</t>
  </si>
  <si>
    <t>The project involves other civils work (e.g. foundations, fencing, walkway, etc.).</t>
  </si>
  <si>
    <t>Geotechnical &amp; Drainage</t>
  </si>
  <si>
    <t>Q108</t>
  </si>
  <si>
    <t>S7</t>
  </si>
  <si>
    <t>The project involves modifying or stabilising earthworks or other geotechnical asset (e.g. embankment, cutting, scouring protection).</t>
  </si>
  <si>
    <t>Q109</t>
  </si>
  <si>
    <t>S8</t>
  </si>
  <si>
    <t>The project involves modifying, replacing and/or installing new drainage asset (e.g. track drainage, culvert, etc.)</t>
  </si>
  <si>
    <t>Track</t>
  </si>
  <si>
    <t>Q110</t>
  </si>
  <si>
    <t>S9</t>
  </si>
  <si>
    <t>The project involves repairing, modifying, decommissioning or renewing plain line and/or Switches &amp; Crossings (including wet beds reballasting, timber wheel works, S&amp;C abandonment)</t>
  </si>
  <si>
    <t>Q111</t>
  </si>
  <si>
    <t>S10</t>
  </si>
  <si>
    <t>The project involves plain line extension (e.g. new track line, new loop, grade separation)</t>
  </si>
  <si>
    <t>Q112</t>
  </si>
  <si>
    <t>S11</t>
  </si>
  <si>
    <t>The project involves new or modified sidings</t>
  </si>
  <si>
    <t>Electrical &amp; Power</t>
  </si>
  <si>
    <t>Q113</t>
  </si>
  <si>
    <t>S12</t>
  </si>
  <si>
    <t>The project involves replacing or installing new OLE</t>
  </si>
  <si>
    <t>Q114</t>
  </si>
  <si>
    <t>S13</t>
  </si>
  <si>
    <t>The project involves replacing or installing new feeder station or sub-station</t>
  </si>
  <si>
    <t>Q115</t>
  </si>
  <si>
    <t>S19</t>
  </si>
  <si>
    <t>The project involves replacing or installing new lineside E&amp;P assets (e.g. DNO, lighting, etc.)</t>
  </si>
  <si>
    <t>Q116</t>
  </si>
  <si>
    <t>S20</t>
  </si>
  <si>
    <t>The project involves replacing and/or installing new E&amp;P cable route</t>
  </si>
  <si>
    <t>Signalling &amp; Telecoms</t>
  </si>
  <si>
    <t>Q117</t>
  </si>
  <si>
    <t>S15</t>
  </si>
  <si>
    <t>The project involves replacing and/or installing Under Track Crossing (UTX)/Under Road Crossing (URX).</t>
  </si>
  <si>
    <t>Q118</t>
  </si>
  <si>
    <t>S14</t>
  </si>
  <si>
    <t>The project involves replacing and/or installing new lineside S&amp;T assets (e.g. signal, signal box, signage, REB, location cabinet, GSM mast, etc.)</t>
  </si>
  <si>
    <t>Q119</t>
  </si>
  <si>
    <t>S16</t>
  </si>
  <si>
    <t>The project involves replacing and/or installing new S&amp;T cable route</t>
  </si>
  <si>
    <t>Level Crossing (LX)</t>
  </si>
  <si>
    <t>Q120</t>
  </si>
  <si>
    <t>S17</t>
  </si>
  <si>
    <t>The project involves renewing and/or modifying a Level Crossing</t>
  </si>
  <si>
    <t>Q121</t>
  </si>
  <si>
    <t>S18</t>
  </si>
  <si>
    <t>The project involves closing a Level Crossing</t>
  </si>
  <si>
    <t>On Track Machine (OTM) Design/Build/Refurbishment</t>
  </si>
  <si>
    <t>Q122</t>
  </si>
  <si>
    <t>The project involves design and/or build or refurbishment of locomotives or on track machines and other track engineering assets (e.g. rail wagons).</t>
  </si>
  <si>
    <t>Q123</t>
  </si>
  <si>
    <t>Project Activities</t>
  </si>
  <si>
    <t>WBS1.1.1</t>
  </si>
  <si>
    <t>Question Heading</t>
  </si>
  <si>
    <t>Ref.</t>
  </si>
  <si>
    <t>Response</t>
  </si>
  <si>
    <t>Additional Information</t>
  </si>
  <si>
    <t>Q59</t>
  </si>
  <si>
    <t>A1</t>
  </si>
  <si>
    <t>Will vegetation management and/or land take impact an area &gt;1,500m2?</t>
  </si>
  <si>
    <t xml:space="preserve">Don't Know    </t>
  </si>
  <si>
    <t>{S1}="Yes"</t>
  </si>
  <si>
    <t>Q60</t>
  </si>
  <si>
    <t>A35</t>
  </si>
  <si>
    <t>Will land take impact third party land?</t>
  </si>
  <si>
    <t>Pollution of land /water</t>
  </si>
  <si>
    <t>Q61</t>
  </si>
  <si>
    <t>A2</t>
  </si>
  <si>
    <t>Will the project require handling &gt;200L of oil and/or fuel during construction (e.g. diesel generator, refuelling tank, oil-filled High Voltage cable) and/or operation (e.g. transformer, refuelling depot)?</t>
  </si>
  <si>
    <t>{N1}="No"&amp;&amp;{S21&amp;S22}&lt;&gt;"Yes"</t>
  </si>
  <si>
    <t>Q62</t>
  </si>
  <si>
    <t>A3</t>
  </si>
  <si>
    <t>Will the project require substances hazardous to the environment (other than oil and fuel) during construction and/or operation (e.g. solvent, herbicide, etc.)?</t>
  </si>
  <si>
    <t>Q63</t>
  </si>
  <si>
    <t>A4</t>
  </si>
  <si>
    <t xml:space="preserve">Will the project require delivery of anti-icer treated rail ballast (based on programme of works)? </t>
  </si>
  <si>
    <t>{S9|S10|S11}="Yes"</t>
  </si>
  <si>
    <t>Emissions to Air</t>
  </si>
  <si>
    <t>Q64</t>
  </si>
  <si>
    <t>A5</t>
  </si>
  <si>
    <t>Will the project contribute to local air pollution from diesel rolling stock during operation (e.g. passenger train idling at new depot or expanded sidings, freight train idling at new signal location, etc.)?</t>
  </si>
  <si>
    <t>{S5|S9|S10|S11|S14}="Yes"</t>
  </si>
  <si>
    <t>Q65</t>
  </si>
  <si>
    <t>A6</t>
  </si>
  <si>
    <t>Will the project contribute to local air pollution (including dust and fumes) during construction (from earthworks, plant and equipment as well as vehicles for the transport of materials, etc.)?</t>
  </si>
  <si>
    <t>Q66</t>
  </si>
  <si>
    <t>A12</t>
  </si>
  <si>
    <t>Will the project require temporary or permanent water discharge to surface water or sewerage system?</t>
  </si>
  <si>
    <t>Q67</t>
  </si>
  <si>
    <t>A13</t>
  </si>
  <si>
    <t>Will the project require piling, boring or drilling?</t>
  </si>
  <si>
    <t>{S4|S5|S6|S7|S12|S14|S14}="Yes"</t>
  </si>
  <si>
    <t>Noise &amp; Vibration</t>
  </si>
  <si>
    <t>Q68</t>
  </si>
  <si>
    <t>A7</t>
  </si>
  <si>
    <t>Will the project contribute to an increase local noise &amp; vibration levels during operation (e.g. new or increased maintenance depot activities, additional rolling stock, rolling stock idling at new signal location, etc.)?</t>
  </si>
  <si>
    <t>{S5|S9|S10|S11|S15}="Yes"</t>
  </si>
  <si>
    <t>Q69</t>
  </si>
  <si>
    <t>A8</t>
  </si>
  <si>
    <t>Will the project contribute to an increase local noise &amp; vibration levels during construction (excavation/demolition works, tamping, piling, cutting, drilling, etc.)?</t>
  </si>
  <si>
    <t>Q70</t>
  </si>
  <si>
    <t>A9</t>
  </si>
  <si>
    <t>Will the project require the installation of a Public Address (PA) system?</t>
  </si>
  <si>
    <t>{S5}="Yes"</t>
  </si>
  <si>
    <t>Q71</t>
  </si>
  <si>
    <t>A10</t>
  </si>
  <si>
    <t>Will the project require the installation of an Automatic Track Warning System?</t>
  </si>
  <si>
    <t>{S14|S17}="Yes"</t>
  </si>
  <si>
    <t>Dust, Odour &amp; Lighting</t>
  </si>
  <si>
    <t>Q72</t>
  </si>
  <si>
    <t>A11</t>
  </si>
  <si>
    <t>Could the project require installation of temporary (i.e. construction) and/or permanent (i.e. operation) outdoor artificial lighting?</t>
  </si>
  <si>
    <t>Q73</t>
  </si>
  <si>
    <t>A44</t>
  </si>
  <si>
    <t>Is there a risk of dust or odour emissions?</t>
  </si>
  <si>
    <t>Energy</t>
  </si>
  <si>
    <t>Q74</t>
  </si>
  <si>
    <t>A14</t>
  </si>
  <si>
    <t>Will the project involve modifying, replacing and/or providing new operational power supply to lineside equipment?</t>
  </si>
  <si>
    <t>{S11|S13|S14|S17|S19}="Yes"</t>
  </si>
  <si>
    <t>Q75</t>
  </si>
  <si>
    <t>A15</t>
  </si>
  <si>
    <t>Will the project require access to a power supply during construction?</t>
  </si>
  <si>
    <t>Q76</t>
  </si>
  <si>
    <t>A43</t>
  </si>
  <si>
    <t>Materials</t>
  </si>
  <si>
    <t>Q77</t>
  </si>
  <si>
    <t>A16</t>
  </si>
  <si>
    <t>Will construction (including site compounds) require import of large volumes of engineering fill and/or aggregates (&gt;100t), including track bed material?</t>
  </si>
  <si>
    <t>Q78</t>
  </si>
  <si>
    <t>A17</t>
  </si>
  <si>
    <t>Will construction require significant quantities of concrete and/or steel (&gt;100t), including track material?</t>
  </si>
  <si>
    <t>Q79</t>
  </si>
  <si>
    <t>A18</t>
  </si>
  <si>
    <t>Will construction require timber or other forest products for temporary (e.g. hoarding, formwork) or permanent use (e.g. structural frame, cladding) other than rail sleepers?</t>
  </si>
  <si>
    <t>Q80</t>
  </si>
  <si>
    <t>A19</t>
  </si>
  <si>
    <t>Will existing building, structure or equipment need to be decommissioned, demounted, demolished or stripped-out as part of the project?</t>
  </si>
  <si>
    <t>Q81</t>
  </si>
  <si>
    <t>A20</t>
  </si>
  <si>
    <t>Are the construction works likely to generate significant volumes of demolition and/or excavation material (&gt;100 tonnes)?</t>
  </si>
  <si>
    <t>Q82</t>
  </si>
  <si>
    <t>A21</t>
  </si>
  <si>
    <t>Are the works likely to generate significant volumes of construction waste (&gt;100 tonnes) other than demolition and/or excavation material (e.g. plastic, timber or cardboard packaging; steel, timber, plastic off cuts; food or office waste, grit blasting waste; silt or sludge from drainage works; excess concrete)?</t>
  </si>
  <si>
    <t>Water</t>
  </si>
  <si>
    <t>Q83</t>
  </si>
  <si>
    <t>A23</t>
  </si>
  <si>
    <t>Are the works likely to require large quantities of water (&gt;100m3 or 100,000L) during construction (e.g. dust suppression including control of ballast dust, welfare facilities, grouting)?</t>
  </si>
  <si>
    <t>Q84</t>
  </si>
  <si>
    <t>A24</t>
  </si>
  <si>
    <t>Will the project increase water consumption during operation?</t>
  </si>
  <si>
    <t>Q85</t>
  </si>
  <si>
    <t>A25</t>
  </si>
  <si>
    <t>Will the project require water abstraction (from surface water or groundwater) during construction and/or operation?</t>
  </si>
  <si>
    <t>Weather Resilience &amp; Climate Change Adaptation (WRCCA)</t>
  </si>
  <si>
    <t>Q86</t>
  </si>
  <si>
    <t>A27</t>
  </si>
  <si>
    <t>Will the project increase the area requiring surface water drainage (e.g. car park, roof, new track, new sidings, feeder station containment, etc.)?</t>
  </si>
  <si>
    <t>{S2|S4|S5|S7|S8|S10|S11|S13}="Yes"</t>
  </si>
  <si>
    <t>Q87</t>
  </si>
  <si>
    <t>A28</t>
  </si>
  <si>
    <t>Does the project include new or existing railway assets (including earthworks) vulnerable to higher temperature (e.g. rail buckling, signalling failure), heavier rainfall (e.g. land slip, power cut due to flooding) and/or more extreme coastal events (e.g. erosion, sea level rise)?</t>
  </si>
  <si>
    <t>{S2|S4|S5|S7|S8|S9|S10|S11|S12|S13|S14|S17|S19}="Yes"</t>
  </si>
  <si>
    <t>Q88</t>
  </si>
  <si>
    <t>A29</t>
  </si>
  <si>
    <t>Will the project offer an interface with other modes of transport (e.g. at station, depot, etc.) during operation?</t>
  </si>
  <si>
    <t>Q89</t>
  </si>
  <si>
    <t>A30</t>
  </si>
  <si>
    <t>Will the project involve a large workforce (&gt;50) that will be travelling to a single location for a long period of time (&gt;6 months) during construction?</t>
  </si>
  <si>
    <t>Respecting cultural heritage and rail history (visual impact)</t>
  </si>
  <si>
    <t>Q90</t>
  </si>
  <si>
    <t>A31</t>
  </si>
  <si>
    <t>Will the project involve erecting prominent structures or assets (e.g. OLE masts and wires, GSM mast, LX equipment inc. radars and lighting, signal gantries, fencing, etc.)?</t>
  </si>
  <si>
    <t>{S4|S5|S6|S12|S13|S14|S17}="Yes"</t>
  </si>
  <si>
    <t>Making travel accessible and inclusive</t>
  </si>
  <si>
    <t>Q91</t>
  </si>
  <si>
    <t>A32</t>
  </si>
  <si>
    <t>Will the project involve changing the permanent or temporary access to buildings, stations or bridges?</t>
  </si>
  <si>
    <t>{S4|S5}="Yes"</t>
  </si>
  <si>
    <t>Q92</t>
  </si>
  <si>
    <t>A33</t>
  </si>
  <si>
    <t>Could public access (including footpath, cycle path, rights of way, level crossing) require temporary closure and/or diversion during project delivery?</t>
  </si>
  <si>
    <t>Q93</t>
  </si>
  <si>
    <t>A42</t>
  </si>
  <si>
    <t>Will the project impact people (e.g. passengers, employees, or lineside neighbours), including temporary works, temporary conditions, and staging works?</t>
  </si>
  <si>
    <t>Q94</t>
  </si>
  <si>
    <t>A34</t>
  </si>
  <si>
    <t>Will the project affect the station and/or platform environment?</t>
  </si>
  <si>
    <t>{S4|S5|S6}="Yes"</t>
  </si>
  <si>
    <t>Q95</t>
  </si>
  <si>
    <t>A40</t>
  </si>
  <si>
    <t>Will visually prominent structures be erected in the project area?</t>
  </si>
  <si>
    <t>{S4|S9}="Yes"</t>
  </si>
  <si>
    <t>Inspiring tomorrow's workforce</t>
  </si>
  <si>
    <t>Q96</t>
  </si>
  <si>
    <t>A41</t>
  </si>
  <si>
    <t>Are there any schools within 200m of the project area?</t>
  </si>
  <si>
    <t>{P2}="&gt;£50m"</t>
  </si>
  <si>
    <t>Q97</t>
  </si>
  <si>
    <t>A45</t>
  </si>
  <si>
    <t>Does the project have any section 106 requirements set by a planning authority?</t>
  </si>
  <si>
    <t>OTM Design/Build/Refurbishment</t>
  </si>
  <si>
    <t>Q98</t>
  </si>
  <si>
    <t>A36</t>
  </si>
  <si>
    <t>Is the OTM powered by fossil fuels (includes primary engine power source as well as auxiliary power e.g. onboard generators)?</t>
  </si>
  <si>
    <t>{S21}="Yes"</t>
  </si>
  <si>
    <t>Q99</t>
  </si>
  <si>
    <t>A37</t>
  </si>
  <si>
    <t>Does the OTM require hydrocarbon based lubricants to operate?</t>
  </si>
  <si>
    <t>Q100</t>
  </si>
  <si>
    <t>A38</t>
  </si>
  <si>
    <t>Does the OTM use large quantities of water as part of its operational activities (e.g. water to treat the track bed or onboard dust suppression), excluding engine cooling?</t>
  </si>
  <si>
    <t>Q101</t>
  </si>
  <si>
    <t>A39</t>
  </si>
  <si>
    <t>Is the OTM likely to be operated near lineside neighbours?</t>
  </si>
  <si>
    <t>Desktop Study</t>
  </si>
  <si>
    <t>Question  Heading</t>
  </si>
  <si>
    <t>Links to relevant data sources</t>
  </si>
  <si>
    <t>Project Location</t>
  </si>
  <si>
    <t>Q6</t>
  </si>
  <si>
    <t>D0.1</t>
  </si>
  <si>
    <t>ELRs and mileages (from/to):</t>
  </si>
  <si>
    <t>Q7</t>
  </si>
  <si>
    <t>D0.2</t>
  </si>
  <si>
    <t>Asset ID (if applicable):</t>
  </si>
  <si>
    <t>Q8</t>
  </si>
  <si>
    <t>D0.3</t>
  </si>
  <si>
    <t>Nearest Town/City and/or Postcode:</t>
  </si>
  <si>
    <t>Q9</t>
  </si>
  <si>
    <t>D0.4</t>
  </si>
  <si>
    <t>Local Planning Authority (District, Borough or City Council):</t>
  </si>
  <si>
    <t>Q10</t>
  </si>
  <si>
    <t>D0.5</t>
  </si>
  <si>
    <t>Parish, Community or Town Council:</t>
  </si>
  <si>
    <t>Q11</t>
  </si>
  <si>
    <t>D0.6</t>
  </si>
  <si>
    <t>Local Member of Parliament:</t>
  </si>
  <si>
    <t>Q12</t>
  </si>
  <si>
    <t>D0.7</t>
  </si>
  <si>
    <t>Is access to third party land required?</t>
  </si>
  <si>
    <t>Q13</t>
  </si>
  <si>
    <t>D1</t>
  </si>
  <si>
    <r>
      <t xml:space="preserve">Are there records of ecology survey(s) covering the project area on Geo-RINM?
</t>
    </r>
    <r>
      <rPr>
        <sz val="10"/>
        <color rgb="FFFF0000"/>
        <rFont val="Calibri"/>
        <family val="2"/>
        <scheme val="minor"/>
      </rPr>
      <t>! Absence of records on Geo-RINM does not confirm absence of previous surveys recorded locally!
! Preliminary Ecological Appraisals require re-validation after 24 months !</t>
    </r>
  </si>
  <si>
    <t>Q14</t>
  </si>
  <si>
    <t>D2</t>
  </si>
  <si>
    <r>
      <t xml:space="preserve">Are there records of protected species within 1km of the project area?
</t>
    </r>
    <r>
      <rPr>
        <sz val="10"/>
        <color rgb="FFFF0000"/>
        <rFont val="Calibri"/>
        <family val="2"/>
        <scheme val="minor"/>
      </rPr>
      <t>! Absence of records does not confirm absence of protected species !</t>
    </r>
  </si>
  <si>
    <t>H[22]</t>
  </si>
  <si>
    <t>S[22]</t>
  </si>
  <si>
    <t>Q15</t>
  </si>
  <si>
    <t>D2.1</t>
  </si>
  <si>
    <t xml:space="preserve">If No, within 2km? </t>
  </si>
  <si>
    <t>D3</t>
  </si>
  <si>
    <t>Are any of the following statutory designated sites within 2km of the project area?</t>
  </si>
  <si>
    <t>G1</t>
  </si>
  <si>
    <t>D4.1</t>
  </si>
  <si>
    <t xml:space="preserve">Applicable    </t>
  </si>
  <si>
    <t>S[25]</t>
  </si>
  <si>
    <t>H[25,26]</t>
  </si>
  <si>
    <t>Q18</t>
  </si>
  <si>
    <t>D4.1.1</t>
  </si>
  <si>
    <t>Is NR land included within the SSSI designation?</t>
  </si>
  <si>
    <t>S[26]</t>
  </si>
  <si>
    <t>H[26]</t>
  </si>
  <si>
    <t>Q19</t>
  </si>
  <si>
    <t>D4.1.1.1</t>
  </si>
  <si>
    <r>
      <t xml:space="preserve">Is there an up to date Site Management Statement (SMS) in place?
</t>
    </r>
    <r>
      <rPr>
        <sz val="10"/>
        <color rgb="FFFF0000"/>
        <rFont val="Calibri"/>
        <family val="2"/>
        <scheme val="minor"/>
      </rPr>
      <t>Note: there is no SMS in Wales and Scotland: Answer 'No' by default</t>
    </r>
  </si>
  <si>
    <t>D4.2</t>
  </si>
  <si>
    <t>D4.3</t>
  </si>
  <si>
    <t>Special Protection Area (SPA)</t>
  </si>
  <si>
    <t>D4.4</t>
  </si>
  <si>
    <t>D4.5</t>
  </si>
  <si>
    <t>Area of Outstanding Natural Beauty (AONB)</t>
  </si>
  <si>
    <t>D4.6</t>
  </si>
  <si>
    <t>National Park</t>
  </si>
  <si>
    <t>D4.7</t>
  </si>
  <si>
    <t>National Nature Reserve</t>
  </si>
  <si>
    <t>D4.8</t>
  </si>
  <si>
    <t>Local Nature Reserve</t>
  </si>
  <si>
    <t>D4.9</t>
  </si>
  <si>
    <t>Provide details of any other designations (non-statutory) identified:</t>
  </si>
  <si>
    <t>D4.10</t>
  </si>
  <si>
    <t>None of the above</t>
  </si>
  <si>
    <t>Q29</t>
  </si>
  <si>
    <t>D5</t>
  </si>
  <si>
    <t>Is there an Ancient Woodland Site near (&lt;50m) or within the project area?</t>
  </si>
  <si>
    <t>Q30</t>
  </si>
  <si>
    <t>D6</t>
  </si>
  <si>
    <r>
      <t xml:space="preserve">Are there records of Tree Preservation Order (TPO) near (&lt;50m) or within the project area?
</t>
    </r>
    <r>
      <rPr>
        <sz val="10"/>
        <color rgb="FFFF0000"/>
        <rFont val="Calibri"/>
        <family val="2"/>
        <scheme val="minor"/>
      </rPr>
      <t>! Absence of records does not confirm absence of TPO !</t>
    </r>
  </si>
  <si>
    <t>Q31</t>
  </si>
  <si>
    <t>D7</t>
  </si>
  <si>
    <r>
      <t xml:space="preserve">Are there records of Japanese Knotweed, Giant Hogweed or Himalayan Balsam (Invasive Non-Native Species - INNS) near (&lt;50m) or within the project area?
</t>
    </r>
    <r>
      <rPr>
        <sz val="10"/>
        <color rgb="FFFF0000"/>
        <rFont val="Calibri"/>
        <family val="2"/>
        <scheme val="minor"/>
      </rPr>
      <t>! Absence of records does not confirm absence of INNS !
Note: Other non-native invasive plant species (e.g. Cotoneaster, Rhododendron) must be considered as part of a Preliminary Ecological Appraisal (PEA)</t>
    </r>
  </si>
  <si>
    <t>Q32</t>
  </si>
  <si>
    <t>D28</t>
  </si>
  <si>
    <t xml:space="preserve">Contaminated Land </t>
  </si>
  <si>
    <t>Q33</t>
  </si>
  <si>
    <t>D8</t>
  </si>
  <si>
    <r>
      <t xml:space="preserve">Are there records of contaminated land and/or historic landfill (including landfill gases and past mining activities) near (&lt;250m) or within the project area?
</t>
    </r>
    <r>
      <rPr>
        <sz val="10"/>
        <color rgb="FFFF0000"/>
        <rFont val="Calibri"/>
        <family val="2"/>
        <scheme val="minor"/>
      </rPr>
      <t xml:space="preserve">! Absence of records does not confirm absence of contaminated land !
</t>
    </r>
  </si>
  <si>
    <t>Hydrology and hydrogeology</t>
  </si>
  <si>
    <t>Q34</t>
  </si>
  <si>
    <t>D9</t>
  </si>
  <si>
    <t>Is the project area within 10m of a sea, estuary, watercourse (main river or ordinary watercourse such as open drainage, brook, etc.) or other surface water body (pond, canal, lake, loch, reservoir, etc.)?</t>
  </si>
  <si>
    <t>Q35</t>
  </si>
  <si>
    <t>D13</t>
  </si>
  <si>
    <t>Is the project area within or near a fluvial, coastal (i.e. Flood Zone 3) and/or surface water high flood risk area?</t>
  </si>
  <si>
    <t>Q36</t>
  </si>
  <si>
    <t>D10</t>
  </si>
  <si>
    <r>
      <t xml:space="preserve">In the project area within a Source Protection Zone (SPZ) in England &amp; Wales or Drinking Water Protection Area (Scotland)?
</t>
    </r>
    <r>
      <rPr>
        <sz val="10"/>
        <color rgb="FFFF0000"/>
        <rFont val="Calibri"/>
        <family val="2"/>
        <scheme val="minor"/>
      </rPr>
      <t>Note: Answer 'Yes' by default if project area in Scotland as the whole country is covered by Drinking Water Protection Areas for its Groundwater.</t>
    </r>
  </si>
  <si>
    <t>Q37</t>
  </si>
  <si>
    <t>D11</t>
  </si>
  <si>
    <t>Is the project area within an Air Quality Management Area (AQMA)?</t>
  </si>
  <si>
    <t>Q38</t>
  </si>
  <si>
    <t>D12</t>
  </si>
  <si>
    <r>
      <t xml:space="preserve">Is the project area within a Noise Management Area (Important Area or Priority Area) for Roads and/or Railways (England &amp; Wales)?
</t>
    </r>
    <r>
      <rPr>
        <sz val="10"/>
        <color rgb="FFFF0000"/>
        <rFont val="Calibri"/>
        <family val="2"/>
        <scheme val="minor"/>
      </rPr>
      <t>Note: Answer 'No' by default if project area in Scotland as Noise Management Areas have not yet been defined.</t>
    </r>
  </si>
  <si>
    <t>Respecting cultural heritage and rail history</t>
  </si>
  <si>
    <t>D27</t>
  </si>
  <si>
    <t>D15</t>
  </si>
  <si>
    <t>Is the project area within 150m of any of the following?</t>
  </si>
  <si>
    <t>G2</t>
  </si>
  <si>
    <t>D15.1</t>
  </si>
  <si>
    <t>Grade I and II Listed buildings</t>
  </si>
  <si>
    <t>D15.2</t>
  </si>
  <si>
    <t>Scheduled ancient monuments</t>
  </si>
  <si>
    <t>D15.3</t>
  </si>
  <si>
    <t>Conservation areas</t>
  </si>
  <si>
    <t>D15.4</t>
  </si>
  <si>
    <t>World heritage sites</t>
  </si>
  <si>
    <t>D15.5</t>
  </si>
  <si>
    <t>Other (e.g. registered parks and gardens, registered battlefields, Area of Archaeological Interest, war memorial, designated items)</t>
  </si>
  <si>
    <t>D15.6</t>
  </si>
  <si>
    <t>Q47</t>
  </si>
  <si>
    <t>D16</t>
  </si>
  <si>
    <t>Is there a heritage railway near (&lt;10km) the project area?</t>
  </si>
  <si>
    <t>VLOOKUP({P2},tblProjectValues,2,False)&gt;=6</t>
  </si>
  <si>
    <t>Q48</t>
  </si>
  <si>
    <t>D17</t>
  </si>
  <si>
    <r>
      <t xml:space="preserve">Are there residential properties, business premises or community rail activities within 200m of the project area? Or for noisier works, within 500m?
</t>
    </r>
    <r>
      <rPr>
        <sz val="10"/>
        <color rgb="FFFF0000"/>
        <rFont val="Calibri"/>
        <family val="2"/>
        <scheme val="minor"/>
      </rPr>
      <t>Note: Please see the Social Value Framework for opportunities around social value</t>
    </r>
  </si>
  <si>
    <t>Q49</t>
  </si>
  <si>
    <t>D17.1</t>
  </si>
  <si>
    <t>If No, within 250m?</t>
  </si>
  <si>
    <t>Q50</t>
  </si>
  <si>
    <t>D18</t>
  </si>
  <si>
    <r>
      <t xml:space="preserve">Are there sensitive/vulnerable receptors (e.g. hospital, care home) near (&lt;200m) the project area? Or for noisier works, within 500m?
</t>
    </r>
    <r>
      <rPr>
        <sz val="10"/>
        <color rgb="FFFF0000"/>
        <rFont val="Calibri"/>
        <family val="2"/>
        <scheme val="minor"/>
      </rPr>
      <t>Note: Please see the Social Value Framework for opportunities around social value</t>
    </r>
  </si>
  <si>
    <t>Q51</t>
  </si>
  <si>
    <t>D19</t>
  </si>
  <si>
    <r>
      <t xml:space="preserve">Are there schools and/or universities within 20 miles of the project area?
</t>
    </r>
    <r>
      <rPr>
        <sz val="10"/>
        <color rgb="FFFF0000"/>
        <rFont val="Calibri"/>
        <family val="2"/>
        <scheme val="minor"/>
      </rPr>
      <t>Note: Please see the Social Value Framework for opportunities around social value</t>
    </r>
  </si>
  <si>
    <t>Q52</t>
  </si>
  <si>
    <t>D20</t>
  </si>
  <si>
    <r>
      <t xml:space="preserve">Is there employment a correctional facility or rehabilitation centre within 20 miles of the project area?
</t>
    </r>
    <r>
      <rPr>
        <sz val="10"/>
        <color rgb="FFFF0000"/>
        <rFont val="Calibri"/>
        <family val="2"/>
        <scheme val="minor"/>
      </rPr>
      <t>Note: Please see the Social Value Framework for opportunities around social value</t>
    </r>
  </si>
  <si>
    <t>Q53</t>
  </si>
  <si>
    <t>D21</t>
  </si>
  <si>
    <r>
      <t xml:space="preserve">Is there a homelessness service or centre within 20 miles of the project area?
</t>
    </r>
    <r>
      <rPr>
        <sz val="10"/>
        <color rgb="FFFF0000"/>
        <rFont val="Calibri"/>
        <family val="2"/>
        <scheme val="minor"/>
      </rPr>
      <t>Note: Please see the Social Value Framework for opportunities around social value</t>
    </r>
  </si>
  <si>
    <t>Q54</t>
  </si>
  <si>
    <t>D22</t>
  </si>
  <si>
    <r>
      <t xml:space="preserve">Is there a place of worship (e.g. church, mosque, temple, etc.) within 1km of the project area?
</t>
    </r>
    <r>
      <rPr>
        <sz val="10"/>
        <color rgb="FFFF0000"/>
        <rFont val="Calibri"/>
        <family val="2"/>
        <scheme val="minor"/>
      </rPr>
      <t>Note: Please see the Social Value Framework for opportunities around social value</t>
    </r>
  </si>
  <si>
    <t>Q55</t>
  </si>
  <si>
    <t>D23</t>
  </si>
  <si>
    <r>
      <t xml:space="preserve">Is the project area located where a large number of complaints (&gt;10) has been received over the past 2 years?
</t>
    </r>
    <r>
      <rPr>
        <sz val="10"/>
        <color rgb="FFFF0000"/>
        <rFont val="Calibri"/>
        <family val="2"/>
        <scheme val="minor"/>
      </rPr>
      <t>Username: NR.user
Password: NRUser2019#</t>
    </r>
  </si>
  <si>
    <t>Keeping communities safe</t>
  </si>
  <si>
    <t>Q56</t>
  </si>
  <si>
    <t>D25</t>
  </si>
  <si>
    <r>
      <t xml:space="preserve">Is the project area affected by route crime (e.g. trespass) or suicide (i.e. Amber or Red Status)?
</t>
    </r>
    <r>
      <rPr>
        <sz val="10"/>
        <color rgb="FFFF0000"/>
        <rFont val="Calibri"/>
        <family val="2"/>
        <scheme val="minor"/>
      </rPr>
      <t>Note: Use the Route Crime Excel Register</t>
    </r>
  </si>
  <si>
    <t>Supporting Britain's economic development</t>
  </si>
  <si>
    <t>Q57</t>
  </si>
  <si>
    <t>D26</t>
  </si>
  <si>
    <t>Does the project area include neighbourhood(s) affected by social deprivation (i.e. amongst the 10% most deprived neighbourhoods in the country)?</t>
  </si>
  <si>
    <t>Q58</t>
  </si>
  <si>
    <t>D29</t>
  </si>
  <si>
    <t>Are there opportunities available to (i) share contract opportunities with SME, local and/or VCSE business groups (ii) job opportunities with local communities?</t>
  </si>
  <si>
    <t>Q124</t>
  </si>
  <si>
    <t>D30</t>
  </si>
  <si>
    <t>Q125</t>
  </si>
  <si>
    <t>D31</t>
  </si>
  <si>
    <t>Circular economy</t>
  </si>
  <si>
    <t>Creating engaged employees and positive industry partnerships</t>
  </si>
  <si>
    <t>Dust, odour and lighting</t>
  </si>
  <si>
    <t>Energy &amp; Carbon</t>
  </si>
  <si>
    <t>Materials - Responsible Sourcing</t>
  </si>
  <si>
    <t>Noise and vibration</t>
  </si>
  <si>
    <t>Definitions</t>
  </si>
  <si>
    <t>ASSET</t>
  </si>
  <si>
    <t>Any item, entity or property owned by Network Rail and regarded as having actual or potential value or function to the operation of the rail network, to other Network Rail business activities, or to other stakeholders.</t>
  </si>
  <si>
    <t>CONSTRUCTION</t>
  </si>
  <si>
    <t>Any physical building, civil engineering or engineering construction work that results in new, modified, renewed, refurbished, decommissioned, demolished or otherwise changed assets, regardless of the Network Rail business division that awarded the contract. Other activities that enable planning and mobilisation for construction are also included, but excluding design work (see Design).
See also extended definition as per Construction (Design and Management) Regulations 2015, Regulation 2.</t>
  </si>
  <si>
    <t>DESIGN</t>
  </si>
  <si>
    <t>Any work to ‘design’ new, modified, renewed, refurbished, decommissioned, demolished or otherwise changed assets.
Design activity comprises the production of any plans, drawings, calculations, specifications or bills of quantities that define the appearance, structure, function or performance of an asset before or while it is being constructed. Other desk top activities such as planning or data gathering to support the design process are also included in design.
Where physical or mechanised activities are undertaken on site to enable and support design, such as vegetation clearance, exploration or investigation, these shall be treated as Construction.</t>
  </si>
  <si>
    <t>MAINTENANCE</t>
  </si>
  <si>
    <t>Any physical works aimed at sustaining or restoring the condition, function or performance of an existing asset, including component replacement but without resorting to full renewal/asset replacement.</t>
  </si>
  <si>
    <t>WORK SITE</t>
  </si>
  <si>
    <t>The primary development site and any associated temporary work sites to be used for compounds, satellite construction sites, storage / stock-piling, haul roads, service diversions, access/egress, etc.  This includes both Network Rail land and any third party land that will be impacted.</t>
  </si>
  <si>
    <t>Action Plan</t>
  </si>
  <si>
    <t xml:space="preserve">The Action Plan provides a summary of the specific risks and opportunities associated with your project, and actions you will need to take to respond to them. </t>
  </si>
  <si>
    <t>Indicative Level of Risk &amp; Opportunities</t>
  </si>
  <si>
    <t>Social</t>
  </si>
  <si>
    <t>Environmental</t>
  </si>
  <si>
    <t>Level 1 Template</t>
  </si>
  <si>
    <t>General</t>
  </si>
  <si>
    <t>Sub section</t>
  </si>
  <si>
    <t>Vegetation management activities to be planned and delivered under a Method Statement reviewed and approved by an Ecologist.</t>
  </si>
  <si>
    <t>S1, S2, S5</t>
  </si>
  <si>
    <t>GRIP 2-4</t>
  </si>
  <si>
    <t>Adam Hill</t>
  </si>
  <si>
    <t>Action Owner</t>
  </si>
  <si>
    <t>Employer's Representative</t>
  </si>
  <si>
    <t>Automation</t>
  </si>
  <si>
    <t>Macro</t>
  </si>
  <si>
    <t>Environmental &amp; Social Themes</t>
  </si>
  <si>
    <r>
      <t xml:space="preserve">Trigger
</t>
    </r>
    <r>
      <rPr>
        <i/>
        <sz val="10"/>
        <color theme="0"/>
        <rFont val="Calibri"/>
        <family val="2"/>
        <scheme val="minor"/>
      </rPr>
      <t>(Double click question references for more information)</t>
    </r>
  </si>
  <si>
    <r>
      <t xml:space="preserve">Due by
</t>
    </r>
    <r>
      <rPr>
        <i/>
        <sz val="10"/>
        <color theme="0"/>
        <rFont val="Calibri"/>
        <family val="2"/>
        <scheme val="minor"/>
      </rPr>
      <t>(PACE stage or Date)</t>
    </r>
  </si>
  <si>
    <r>
      <t xml:space="preserve">Action Owner
</t>
    </r>
    <r>
      <rPr>
        <i/>
        <sz val="10"/>
        <color theme="0"/>
        <rFont val="Calibri"/>
        <family val="2"/>
        <scheme val="minor"/>
      </rPr>
      <t>(Organisation or Individual)</t>
    </r>
  </si>
  <si>
    <r>
      <t xml:space="preserve">Action Accepted
</t>
    </r>
    <r>
      <rPr>
        <i/>
        <sz val="10"/>
        <color theme="0"/>
        <rFont val="Calibri"/>
        <family val="2"/>
        <scheme val="minor"/>
      </rPr>
      <t>(Yes/No)</t>
    </r>
  </si>
  <si>
    <r>
      <t xml:space="preserve">Action Owner's Response
</t>
    </r>
    <r>
      <rPr>
        <i/>
        <sz val="10"/>
        <color theme="0"/>
        <rFont val="Calibri"/>
        <family val="2"/>
        <scheme val="minor"/>
      </rPr>
      <t>(Please provide evidence here if you believe this action is not applicable)</t>
    </r>
  </si>
  <si>
    <r>
      <t xml:space="preserve">Response Accepted
</t>
    </r>
    <r>
      <rPr>
        <i/>
        <sz val="10"/>
        <color theme="0"/>
        <rFont val="Calibri"/>
        <family val="2"/>
        <scheme val="minor"/>
      </rPr>
      <t>(Yes/No)</t>
    </r>
  </si>
  <si>
    <t>Employer's Comments</t>
  </si>
  <si>
    <r>
      <t xml:space="preserve">Action Status
</t>
    </r>
    <r>
      <rPr>
        <i/>
        <sz val="10"/>
        <color theme="0"/>
        <rFont val="Calibri"/>
        <family val="2"/>
        <scheme val="minor"/>
      </rPr>
      <t>(Open / Closed / N/A)</t>
    </r>
  </si>
  <si>
    <t>Sort Referenced</t>
  </si>
  <si>
    <t>Risk Level</t>
  </si>
  <si>
    <t>Visibility Logic</t>
  </si>
  <si>
    <t>ESR Type</t>
  </si>
  <si>
    <t>;;</t>
  </si>
  <si>
    <t>N/A</t>
  </si>
  <si>
    <t>T1;127;0</t>
  </si>
  <si>
    <t>Appraisal Completeness</t>
  </si>
  <si>
    <r>
      <t xml:space="preserve">One or more Project Activities questions were answered as 'Don't know': Provide update at the next project development stage. </t>
    </r>
    <r>
      <rPr>
        <sz val="10"/>
        <color rgb="FF0000FF"/>
        <rFont val="Webdings"/>
        <family val="1"/>
        <charset val="2"/>
      </rPr>
      <t>i</t>
    </r>
  </si>
  <si>
    <t>DK1</t>
  </si>
  <si>
    <t>ALL</t>
  </si>
  <si>
    <t>{DK1}="Yes"</t>
  </si>
  <si>
    <t>T154;117;0</t>
  </si>
  <si>
    <r>
      <t xml:space="preserve">One or more Project Scope questions were answered as 'Maybe': Provide update at the next project development stage. </t>
    </r>
    <r>
      <rPr>
        <sz val="10"/>
        <color rgb="FF0000FF"/>
        <rFont val="Webdings"/>
        <family val="1"/>
        <charset val="2"/>
      </rPr>
      <t>i</t>
    </r>
  </si>
  <si>
    <t>M1</t>
  </si>
  <si>
    <t>{M1}="Yes"</t>
  </si>
  <si>
    <t>T2;261;0</t>
  </si>
  <si>
    <t>External Benchmarking</t>
  </si>
  <si>
    <r>
      <t xml:space="preserve">Identify suitable Sustainability Certification Scheme (CEEQUAL, BREEAM or equivalent) and integrate associated Assessment with expected level of achievement/rating (e.g. Very Good or Excellent) into Client/Route Requirement Document and Contract Requirements. </t>
    </r>
    <r>
      <rPr>
        <sz val="10"/>
        <color rgb="FF0000FF"/>
        <rFont val="Webdings"/>
        <family val="1"/>
        <charset val="2"/>
      </rPr>
      <t>i</t>
    </r>
  </si>
  <si>
    <t>S4, S5, S12</t>
  </si>
  <si>
    <t>Phase 1</t>
  </si>
  <si>
    <t>Client</t>
  </si>
  <si>
    <t>[{S4|S5|S12}="Yes"]&amp;&amp;VLOOKUP({P2},tblProjectValues,2,False)=7</t>
  </si>
  <si>
    <t>T3;201;0</t>
  </si>
  <si>
    <t>3rd party Land Take</t>
  </si>
  <si>
    <r>
      <t xml:space="preserve">Liaise with Town Planning representative to trigger negotiation with land owner and identify planning requirements (e.g. TWAO). Update Land &amp; Consents Strategy and associated Commitments accordingly. </t>
    </r>
    <r>
      <rPr>
        <sz val="10"/>
        <color rgb="FF0000FF"/>
        <rFont val="Webdings"/>
        <family val="1"/>
        <charset val="2"/>
      </rPr>
      <t>i</t>
    </r>
  </si>
  <si>
    <t xml:space="preserve">Phase 2 </t>
  </si>
  <si>
    <t>{A35}="Yes"</t>
  </si>
  <si>
    <t>T4;228;0</t>
  </si>
  <si>
    <t>Compound / Haul Road / Access Point</t>
  </si>
  <si>
    <r>
      <t xml:space="preserve">Undertake site-specific Desktop Study for the proposed Compound/Haul Road/Access Point and select location with the least environmental and social impacts (e.g. least biodiversity loss and/or least nuisance to local community) </t>
    </r>
    <r>
      <rPr>
        <sz val="10"/>
        <color rgb="FF0000FF"/>
        <rFont val="Webdings"/>
        <family val="1"/>
        <charset val="2"/>
      </rPr>
      <t>i</t>
    </r>
  </si>
  <si>
    <t>S2, S2</t>
  </si>
  <si>
    <t>Phase 3</t>
  </si>
  <si>
    <t>{S2}="Yes"||{S2}="Maybe"</t>
  </si>
  <si>
    <t>T5;286;0</t>
  </si>
  <si>
    <r>
      <t xml:space="preserve">Provide findings of site-specific Desktop Study to Contractor for associated environmental and social risks (e.g. ecology,  noise &amp; vibration, pollution, invasive species, etc.) to be addressed as part of the Work Package Plan (WPP) and/or Environment &amp; Social Management Plan (ESMP). </t>
    </r>
    <r>
      <rPr>
        <sz val="10"/>
        <color rgb="FF0000FF"/>
        <rFont val="Webdings"/>
        <family val="1"/>
        <charset val="2"/>
      </rPr>
      <t>i</t>
    </r>
  </si>
  <si>
    <t>T163;53;0</t>
  </si>
  <si>
    <t>Third Party Land</t>
  </si>
  <si>
    <r>
      <t xml:space="preserve">Obtain appropriate landowner consent prior to works </t>
    </r>
    <r>
      <rPr>
        <sz val="10"/>
        <color rgb="FF0000FF"/>
        <rFont val="Webdings"/>
        <family val="1"/>
        <charset val="2"/>
      </rPr>
      <t>i</t>
    </r>
  </si>
  <si>
    <t>{D0.7}="Yes"</t>
  </si>
  <si>
    <t>T7;217;0</t>
  </si>
  <si>
    <t>Site Investigation</t>
  </si>
  <si>
    <r>
      <t xml:space="preserve">Undertake site-specific Desktop Study for the proposed Site Investigation and select locations with the least environmental and social impacts (e.g. least biodiversity loss and/or least nuisance to local community)  </t>
    </r>
    <r>
      <rPr>
        <sz val="10"/>
        <color rgb="FF0000FF"/>
        <rFont val="Webdings"/>
        <family val="1"/>
        <charset val="2"/>
      </rPr>
      <t>i</t>
    </r>
  </si>
  <si>
    <t>S3, S3</t>
  </si>
  <si>
    <t>Phase 2-3</t>
  </si>
  <si>
    <t>{S3}="Yes"||{S3}="Maybe"</t>
  </si>
  <si>
    <t>T8;305;0</t>
  </si>
  <si>
    <r>
      <t xml:space="preserve">Provide findings of site-specific Desktop Study to Contractor for environmental and social risks associated with this activity (e.g. ecology,  noise &amp; vibration, pollution, invasive species, etc.) to be addressed as part of the Work Package Plan (WPP) and/or Environment &amp; Social Management Plan (ESMP). </t>
    </r>
    <r>
      <rPr>
        <sz val="10"/>
        <color rgb="FF0000FF"/>
        <rFont val="Webdings"/>
        <family val="1"/>
        <charset val="2"/>
      </rPr>
      <t>i</t>
    </r>
  </si>
  <si>
    <t>Survey Contractor / Principal Contractor</t>
  </si>
  <si>
    <t>T10;131;133</t>
  </si>
  <si>
    <t>Environmental Resources</t>
  </si>
  <si>
    <r>
      <t xml:space="preserve">Principal Contractor to provide Safety, Health &amp; Environment Advisor with environmental competence and experience in Construction </t>
    </r>
    <r>
      <rPr>
        <sz val="10"/>
        <color rgb="FF0000FF"/>
        <rFont val="Webdings"/>
        <family val="1"/>
        <charset val="2"/>
      </rPr>
      <t>i</t>
    </r>
    <r>
      <rPr>
        <sz val="10"/>
        <rFont val="Calibri"/>
        <family val="2"/>
        <scheme val="minor"/>
      </rPr>
      <t xml:space="preserve">
</t>
    </r>
    <r>
      <rPr>
        <sz val="10"/>
        <color rgb="FFFF0000"/>
        <rFont val="Calibri"/>
        <family val="2"/>
        <scheme val="minor"/>
      </rPr>
      <t>! This is a requirement under the Principal Contractor Licensing Scheme (NR/L2/INI/CP0070) !</t>
    </r>
  </si>
  <si>
    <t>P2, S21, S22</t>
  </si>
  <si>
    <t>Principal Contractor</t>
  </si>
  <si>
    <t>VLOOKUP({P2},tblProjectValues,2,False)&lt;=3&amp;&amp;{S21&amp;S22}&lt;&gt;"Yes"</t>
  </si>
  <si>
    <t>T11;132;134</t>
  </si>
  <si>
    <r>
      <t xml:space="preserve">Principal Contractor to have an Environmental Professional with IEMA Associate membership (or equivalent) available to the Project </t>
    </r>
    <r>
      <rPr>
        <sz val="10"/>
        <color rgb="FF0000FF"/>
        <rFont val="Webdings"/>
        <family val="1"/>
        <charset val="2"/>
      </rPr>
      <t>i</t>
    </r>
    <r>
      <rPr>
        <sz val="10"/>
        <rFont val="Calibri"/>
        <family val="2"/>
        <scheme val="minor"/>
      </rPr>
      <t xml:space="preserve">
</t>
    </r>
    <r>
      <rPr>
        <sz val="10"/>
        <color rgb="FFFF0000"/>
        <rFont val="Calibri"/>
        <family val="2"/>
        <scheme val="minor"/>
      </rPr>
      <t>! This is a requirement under the Principal Contractor Licensing Scheme (NR/L2/INI/CP0070) !</t>
    </r>
  </si>
  <si>
    <t>VLOOKUP({P2},tblProjectValues,2,False)=4&amp;&amp;{S21&amp;S22}&lt;&gt;"Yes"</t>
  </si>
  <si>
    <t>T12;134;136</t>
  </si>
  <si>
    <r>
      <t xml:space="preserve">Principal Contractor to have an Environmental Professional with IEMA Practitioner membership (or equivalent) embedded in the Project </t>
    </r>
    <r>
      <rPr>
        <sz val="10"/>
        <color rgb="FF0000FF"/>
        <rFont val="Webdings"/>
        <family val="1"/>
        <charset val="2"/>
      </rPr>
      <t>i</t>
    </r>
    <r>
      <rPr>
        <sz val="10"/>
        <rFont val="Calibri"/>
        <family val="2"/>
        <scheme val="minor"/>
      </rPr>
      <t xml:space="preserve">
</t>
    </r>
    <r>
      <rPr>
        <sz val="10"/>
        <color rgb="FFFF0000"/>
        <rFont val="Calibri"/>
        <family val="2"/>
        <scheme val="minor"/>
      </rPr>
      <t>! This is a requirement under the Principal Contractor Licensing Scheme (NR/L2/INI/CP0070) !</t>
    </r>
  </si>
  <si>
    <t>VLOOKUP({P2},tblProjectValues,2,False)=5&amp;&amp;{S21&amp;S22}&lt;&gt;"Yes"</t>
  </si>
  <si>
    <t>T13;178;180</t>
  </si>
  <si>
    <r>
      <t xml:space="preserve">Principal Contractor to provide Full time Environment Advisor (or equivalent) with IEMA Practitioner membership (or equivalent) and at least 5 years experience in Construction  </t>
    </r>
    <r>
      <rPr>
        <sz val="10"/>
        <color rgb="FF0000FF"/>
        <rFont val="Webdings"/>
        <family val="1"/>
        <charset val="2"/>
      </rPr>
      <t>i</t>
    </r>
    <r>
      <rPr>
        <sz val="10"/>
        <rFont val="Calibri"/>
        <family val="2"/>
        <scheme val="minor"/>
      </rPr>
      <t xml:space="preserve">
</t>
    </r>
    <r>
      <rPr>
        <sz val="10"/>
        <color rgb="FFFF0000"/>
        <rFont val="Calibri"/>
        <family val="2"/>
        <scheme val="minor"/>
      </rPr>
      <t>! This is a requirement under the Principal Contractor Licensing Scheme (NR/L2/INI/CP0070) !</t>
    </r>
  </si>
  <si>
    <t>VLOOKUP({P2},tblProjectValues,2,False)=6&amp;&amp;{S21&amp;S22}&lt;&gt;"Yes"</t>
  </si>
  <si>
    <t>T14;169;171</t>
  </si>
  <si>
    <r>
      <t xml:space="preserve">Principal Contractor to provide Full time Environment Manager (or equivalent) with Full IEMA membership (or equivalent) and at least 5 years experience in Construction </t>
    </r>
    <r>
      <rPr>
        <sz val="10"/>
        <color rgb="FF0000FF"/>
        <rFont val="Webdings"/>
        <family val="1"/>
        <charset val="2"/>
      </rPr>
      <t>i</t>
    </r>
    <r>
      <rPr>
        <sz val="10"/>
        <rFont val="Calibri"/>
        <family val="2"/>
        <scheme val="minor"/>
      </rPr>
      <t xml:space="preserve">
</t>
    </r>
    <r>
      <rPr>
        <sz val="10"/>
        <color rgb="FFFF0000"/>
        <rFont val="Calibri"/>
        <family val="2"/>
        <scheme val="minor"/>
      </rPr>
      <t>! This is a requirement under the Principal Contractor Licensing Scheme (NR/L2/INI/CP0070) !</t>
    </r>
  </si>
  <si>
    <t>VLOOKUP({P2},tblProjectValues,2,False)=7&amp;&amp;{S21&amp;S22}&lt;&gt;"Yes"</t>
  </si>
  <si>
    <t>T155;90;92</t>
  </si>
  <si>
    <t>ESMP</t>
  </si>
  <si>
    <r>
      <t xml:space="preserve">Develop a Design Environment &amp; Social Management Plan (ESMP) using Network Rail template </t>
    </r>
    <r>
      <rPr>
        <sz val="10"/>
        <color rgb="FF0000FF"/>
        <rFont val="Webdings"/>
        <family val="1"/>
        <charset val="2"/>
      </rPr>
      <t>i</t>
    </r>
    <r>
      <rPr>
        <sz val="10"/>
        <rFont val="Calibri"/>
        <family val="2"/>
        <scheme val="minor"/>
      </rPr>
      <t xml:space="preserve">
</t>
    </r>
    <r>
      <rPr>
        <sz val="10"/>
        <color rgb="FFFF0000"/>
        <rFont val="Calibri"/>
        <family val="2"/>
        <scheme val="minor"/>
      </rPr>
      <t>! Mandated under NR/L2/ENV/015, Section 4.2 !
! This action can only be scoped out after consultation with the project Environment &amp; Sustainability Representative !</t>
    </r>
  </si>
  <si>
    <t>N1, S21, S22</t>
  </si>
  <si>
    <t>Phase  3</t>
  </si>
  <si>
    <t>T156;96;98</t>
  </si>
  <si>
    <r>
      <t xml:space="preserve">Develop a Construction Environment &amp; Social Management Plan (ESMP) using Network Rail template </t>
    </r>
    <r>
      <rPr>
        <sz val="10"/>
        <color rgb="FF0000FF"/>
        <rFont val="Webdings"/>
        <family val="1"/>
        <charset val="2"/>
      </rPr>
      <t>i</t>
    </r>
    <r>
      <rPr>
        <sz val="10"/>
        <rFont val="Calibri"/>
        <family val="2"/>
        <scheme val="minor"/>
      </rPr>
      <t xml:space="preserve">
</t>
    </r>
    <r>
      <rPr>
        <sz val="10"/>
        <color rgb="FFFF0000"/>
        <rFont val="Calibri"/>
        <family val="2"/>
        <scheme val="minor"/>
      </rPr>
      <t>! Mandated under NR/L2/ENV/015, Section 4.2 !
! This action can only be scoped out after consultation with the project Environment &amp; Sustainability Representative !</t>
    </r>
  </si>
  <si>
    <t>T157;95;97</t>
  </si>
  <si>
    <r>
      <t xml:space="preserve">Review Design ESMP using the Environmental &amp; Social Contract Review and Acceptance Form (EN3) </t>
    </r>
    <r>
      <rPr>
        <sz val="10"/>
        <color rgb="FF0000FF"/>
        <rFont val="Webdings"/>
        <family val="1"/>
        <charset val="2"/>
      </rPr>
      <t>i</t>
    </r>
    <r>
      <rPr>
        <sz val="10"/>
        <rFont val="Calibri"/>
        <family val="2"/>
        <scheme val="minor"/>
      </rPr>
      <t xml:space="preserve">
</t>
    </r>
    <r>
      <rPr>
        <sz val="10"/>
        <color rgb="FFFF0000"/>
        <rFont val="Calibri"/>
        <family val="2"/>
        <scheme val="minor"/>
      </rPr>
      <t>! Mandated as a PACE Product !
! This action can only be scoped out after consultation with the project Environment &amp; Sustainability Representative !</t>
    </r>
  </si>
  <si>
    <t>Phase 2</t>
  </si>
  <si>
    <t>T158;92;94</t>
  </si>
  <si>
    <r>
      <t xml:space="preserve">Review Construction ESMP using the Environmental &amp; Social Review and Acceptance Form (EN3) </t>
    </r>
    <r>
      <rPr>
        <sz val="10"/>
        <color rgb="FF0000FF"/>
        <rFont val="Webdings"/>
        <family val="1"/>
        <charset val="2"/>
      </rPr>
      <t>i</t>
    </r>
    <r>
      <rPr>
        <sz val="10"/>
        <rFont val="Calibri"/>
        <family val="2"/>
        <scheme val="minor"/>
      </rPr>
      <t xml:space="preserve">
</t>
    </r>
    <r>
      <rPr>
        <sz val="10"/>
        <color rgb="FFFF0000"/>
        <rFont val="Calibri"/>
        <family val="2"/>
        <scheme val="minor"/>
      </rPr>
      <t>! Mandated as a PACE Product !
! This action can only be scoped out after consultation with the project Environment &amp; Sustainability Representative !</t>
    </r>
  </si>
  <si>
    <t>T159;183;0</t>
  </si>
  <si>
    <t>Records, documents and knowledge transfer</t>
  </si>
  <si>
    <r>
      <t xml:space="preserve">Handover any medium to long term permit, licence or consent conditions and requirements (e.g. maintenance and monitoring) to the Route with associated budget through the AMP process </t>
    </r>
    <r>
      <rPr>
        <sz val="10"/>
        <color rgb="FF0000FF"/>
        <rFont val="Webdings"/>
        <family val="1"/>
        <charset val="2"/>
      </rPr>
      <t>i</t>
    </r>
  </si>
  <si>
    <t>D2, D2.1, D4.1, D4.2, D4.3, D4.4, D4.5, D4.6, D4.7, D4.8, D5, D9, D13, D15.1, D15.2, D15.3, D15.4, S8, A12, A25</t>
  </si>
  <si>
    <t>Phase 4</t>
  </si>
  <si>
    <t>{D2|D2.1|D4.1|D4.2|D4.3|D4.4|D4.5|D4.6|D4.7|D4.8|D5|D9|D13|D15.1|D15.2|D15.3|D15.4|S8|A12|A25}="Yes"</t>
  </si>
  <si>
    <t>[{D2|D2.1|D4.1|D4.2|D4.3|D4.4|D4.5|D4.6|D4.7|D4.8|D5|D6|D7}="Yes"]&amp;&amp;[{S1}="Yes"||{S1}="Maybe"];[{D2|D2.1|D4.1|D4.2|D4.3|D4.4|D4.5|D4.6|D4.7|D4.8|D5|D6|D7}="Yes"||{S1}="Yes"||{S1}="Maybe"];True</t>
  </si>
  <si>
    <t>Env</t>
  </si>
  <si>
    <t>T15;168;170</t>
  </si>
  <si>
    <t>Surveying</t>
  </si>
  <si>
    <r>
      <t xml:space="preserve">Liaise with the project Environment &amp; Sustainability Representative (Ecologist, Specialist, Manager) for local records of ecology surveys (not published on Geo-RINM)
 </t>
    </r>
    <r>
      <rPr>
        <sz val="10"/>
        <color rgb="FF0000FF"/>
        <rFont val="Webdings"/>
        <family val="1"/>
        <charset val="2"/>
      </rPr>
      <t>i</t>
    </r>
    <r>
      <rPr>
        <sz val="10"/>
        <rFont val="Calibri"/>
        <family val="2"/>
        <scheme val="minor"/>
      </rPr>
      <t xml:space="preserve">
</t>
    </r>
    <r>
      <rPr>
        <sz val="10"/>
        <color rgb="FFFF0000"/>
        <rFont val="Calibri"/>
        <family val="2"/>
        <scheme val="minor"/>
      </rPr>
      <t>Note: Consult an Ecologist to confirm validity and suitability of any existing survey report for this project</t>
    </r>
  </si>
  <si>
    <t>Client / Designer</t>
  </si>
  <si>
    <t>T16;67;69</t>
  </si>
  <si>
    <r>
      <t xml:space="preserve">Request and review ecology survey report identified on Geo-RINM.
 </t>
    </r>
    <r>
      <rPr>
        <sz val="10"/>
        <color rgb="FF0000FF"/>
        <rFont val="Webdings"/>
        <family val="1"/>
        <charset val="2"/>
      </rPr>
      <t>i</t>
    </r>
    <r>
      <rPr>
        <sz val="10"/>
        <rFont val="Calibri"/>
        <family val="2"/>
        <scheme val="minor"/>
      </rPr>
      <t xml:space="preserve">
</t>
    </r>
    <r>
      <rPr>
        <sz val="10"/>
        <color rgb="FFFF0000"/>
        <rFont val="Calibri"/>
        <family val="2"/>
        <scheme val="minor"/>
      </rPr>
      <t>Note: Consult an Ecologist to confirm validity and suitability of the survey report for this project</t>
    </r>
  </si>
  <si>
    <t>{D1}="Yes"</t>
  </si>
  <si>
    <t>T17;122;124</t>
  </si>
  <si>
    <r>
      <t xml:space="preserve">Commission Preliminary Ecological Appraisal (PEA) including Phase 1 Habitat survey (unless valid PEA already available)  </t>
    </r>
    <r>
      <rPr>
        <sz val="10"/>
        <color rgb="FF0000FF"/>
        <rFont val="Webdings"/>
        <family val="1"/>
        <charset val="2"/>
      </rPr>
      <t>i</t>
    </r>
    <r>
      <rPr>
        <sz val="10"/>
        <rFont val="Calibri"/>
        <family val="2"/>
        <scheme val="minor"/>
      </rPr>
      <t xml:space="preserve">
</t>
    </r>
    <r>
      <rPr>
        <sz val="10"/>
        <color rgb="FFFF0000"/>
        <rFont val="Calibri"/>
        <family val="2"/>
        <scheme val="minor"/>
      </rPr>
      <t>! Mandated under NR/L2/ENV/015, Section 6.1 !
! This action can only be scoped out after consultation with the project Environment &amp; Sustainability Representative !
Note: Provide information gathered from Geo-RINM and NHD to the ecology services provider as part of the scope of works</t>
    </r>
  </si>
  <si>
    <t>T18;141;0</t>
  </si>
  <si>
    <r>
      <t xml:space="preserve">Commission further surveys if required (i.e. Phase 2 Species absence/presence survey) based on findings and recommendations from PEA report </t>
    </r>
    <r>
      <rPr>
        <sz val="10"/>
        <color rgb="FF0000FF"/>
        <rFont val="Webdings"/>
        <family val="1"/>
        <charset val="2"/>
      </rPr>
      <t>i</t>
    </r>
  </si>
  <si>
    <t>Client / Principal Contractor</t>
  </si>
  <si>
    <t>T21;195;0</t>
  </si>
  <si>
    <t>Planning &amp; Control</t>
  </si>
  <si>
    <r>
      <t xml:space="preserve">Develop and implement Invasive Non-Native Species (INNS) Management Plan including bio-security control measures to prevent spreading (Japanese Knotweed, Giant Hogweed, Himalayan Balsam, etc.)  </t>
    </r>
    <r>
      <rPr>
        <sz val="10"/>
        <color rgb="FF0000FF"/>
        <rFont val="Webdings"/>
        <family val="1"/>
        <charset val="2"/>
      </rPr>
      <t>i</t>
    </r>
  </si>
  <si>
    <t>{D7}="Yes"</t>
  </si>
  <si>
    <t>T22;195;0</t>
  </si>
  <si>
    <r>
      <t xml:space="preserve">Plan works outside sensitive periods for wildlife (e.g. bird nesting, GCN hibernation, bat maternity and hibernation, badger winter sleep, etc.) when there is a risk to affect protected species </t>
    </r>
    <r>
      <rPr>
        <sz val="10"/>
        <color rgb="FF0000FF"/>
        <rFont val="Webdings"/>
        <family val="1"/>
        <charset val="2"/>
      </rPr>
      <t>i</t>
    </r>
  </si>
  <si>
    <t>Client / Designer / Survey Contractor / Principal Contractor</t>
  </si>
  <si>
    <t>T23;125;0</t>
  </si>
  <si>
    <r>
      <t xml:space="preserve">Implement and maintain exclusion zone around protected trees based on Tree Root Protection Zone to prevent adverse impact.  </t>
    </r>
    <r>
      <rPr>
        <sz val="10"/>
        <color rgb="FF0000FF"/>
        <rFont val="Webdings"/>
        <family val="1"/>
        <charset val="2"/>
      </rPr>
      <t>i</t>
    </r>
  </si>
  <si>
    <t>D5, D6</t>
  </si>
  <si>
    <t>{D5|D6}="Yes"</t>
  </si>
  <si>
    <t>T25;141;0</t>
  </si>
  <si>
    <t>Risk assessment</t>
  </si>
  <si>
    <r>
      <t xml:space="preserve">If transformer oil containment e.g. bunding is required (as per NR/L1/ELP/27000), integrate design solutions to prevent wildlife entrapment </t>
    </r>
    <r>
      <rPr>
        <sz val="10"/>
        <color rgb="FF0000FF"/>
        <rFont val="Webdings"/>
        <family val="1"/>
        <charset val="2"/>
      </rPr>
      <t>i</t>
    </r>
  </si>
  <si>
    <t>{S13}="Yes"</t>
  </si>
  <si>
    <t>T26;101;0</t>
  </si>
  <si>
    <r>
      <t xml:space="preserve">Undertake OLE bird flight collision risk assessment and include diverter into design if recommended </t>
    </r>
    <r>
      <rPr>
        <sz val="10"/>
        <color rgb="FF0000FF"/>
        <rFont val="Webdings"/>
        <family val="1"/>
        <charset val="2"/>
      </rPr>
      <t>i</t>
    </r>
  </si>
  <si>
    <t>S12, S12</t>
  </si>
  <si>
    <t>Designer / Principal Contractor</t>
  </si>
  <si>
    <t>{S12}="Yes"||{S12}="Maybe"</t>
  </si>
  <si>
    <t>T27;99;101</t>
  </si>
  <si>
    <r>
      <t xml:space="preserve">Undertake bird nesting inspection if undertaking vegetation management between March and October. </t>
    </r>
    <r>
      <rPr>
        <sz val="10"/>
        <color rgb="FF0000FF"/>
        <rFont val="Webdings"/>
        <family val="1"/>
        <charset val="2"/>
      </rPr>
      <t>i</t>
    </r>
    <r>
      <rPr>
        <sz val="10"/>
        <rFont val="Calibri"/>
        <family val="2"/>
        <scheme val="minor"/>
      </rPr>
      <t xml:space="preserve">
</t>
    </r>
    <r>
      <rPr>
        <sz val="10"/>
        <color rgb="FFFF0000"/>
        <rFont val="Calibri"/>
        <family val="2"/>
        <scheme val="minor"/>
      </rPr>
      <t>! Only SAFETY CRITICAL vegetation management can be carried out between March and October (bird nesting season)  !</t>
    </r>
  </si>
  <si>
    <t>S1, S1</t>
  </si>
  <si>
    <t>{S1}="Yes"||{S1}="Maybe"</t>
  </si>
  <si>
    <t>T28;183;0</t>
  </si>
  <si>
    <r>
      <t xml:space="preserve"> Undertake vegetation management activity under a method statement reviewed and approved by an ecologist, including watching brief by an ecologist or by an ecological clerk of works </t>
    </r>
    <r>
      <rPr>
        <sz val="10"/>
        <color rgb="FF0000FF"/>
        <rFont val="Webdings"/>
        <family val="1"/>
        <charset val="2"/>
      </rPr>
      <t>i</t>
    </r>
  </si>
  <si>
    <t>T29;160;0</t>
  </si>
  <si>
    <t>Local knowledge</t>
  </si>
  <si>
    <r>
      <t xml:space="preserve">Liaise with the project Environment &amp; Sustainability Representative regarding SSSI Site Management Statement (SMS) and activities allowed under this agreement </t>
    </r>
    <r>
      <rPr>
        <sz val="10"/>
        <color rgb="FF0000FF"/>
        <rFont val="Webdings"/>
        <family val="1"/>
        <charset val="2"/>
      </rPr>
      <t>i</t>
    </r>
  </si>
  <si>
    <t>{D4.1.1.1}="Yes"</t>
  </si>
  <si>
    <t>T30;178;0</t>
  </si>
  <si>
    <r>
      <t xml:space="preserve">Liaise with Section Manager (Off Track) regarding existing treatment schedule to control Invasive Non-Native Species (Japanese Knotweed, Giant Hogweed, Himalayan Balsam, etc.)  </t>
    </r>
    <r>
      <rPr>
        <sz val="10"/>
        <color rgb="FF0000FF"/>
        <rFont val="Webdings"/>
        <family val="1"/>
        <charset val="2"/>
      </rPr>
      <t>i</t>
    </r>
  </si>
  <si>
    <t>T146;64;0</t>
  </si>
  <si>
    <r>
      <t xml:space="preserve">Liaise with Section Manager (Off Track) regarding tagged trees </t>
    </r>
    <r>
      <rPr>
        <sz val="10"/>
        <color rgb="FF0000FF"/>
        <rFont val="Webdings"/>
        <family val="1"/>
        <charset val="2"/>
      </rPr>
      <t>i</t>
    </r>
  </si>
  <si>
    <t>T31;134;0</t>
  </si>
  <si>
    <r>
      <t xml:space="preserve">Liaise with Local Authority for latest Tree Preservation Order (TPO) locations (if not provided by Preliminary Ecological Appraisal) </t>
    </r>
    <r>
      <rPr>
        <sz val="10"/>
        <color rgb="FF0000FF"/>
        <rFont val="Webdings"/>
        <family val="1"/>
        <charset val="2"/>
      </rPr>
      <t>i</t>
    </r>
  </si>
  <si>
    <t>T32;182;0</t>
  </si>
  <si>
    <t>Consenting</t>
  </si>
  <si>
    <r>
      <t xml:space="preserve">Liaise with Ecologist and/or Regulator (Natural England, Natural Resources Wales, Scottish Natural Heritage) and apply for Protected Species Licence and/or SSSI Assent if required. </t>
    </r>
    <r>
      <rPr>
        <sz val="10"/>
        <color rgb="FF0000FF"/>
        <rFont val="Webdings"/>
        <family val="1"/>
        <charset val="2"/>
      </rPr>
      <t>i</t>
    </r>
  </si>
  <si>
    <t>D2, D2.1, D4.1</t>
  </si>
  <si>
    <t>{D2|D2.1|D4.1}="Yes"</t>
  </si>
  <si>
    <t>T33;138;0</t>
  </si>
  <si>
    <r>
      <t xml:space="preserve">Liaise with Local Authority and apply for Consent if works on protected trees (or within their Tree Root Protection Zone) is unavoidable </t>
    </r>
    <r>
      <rPr>
        <sz val="10"/>
        <color rgb="FF0000FF"/>
        <rFont val="Webdings"/>
        <family val="1"/>
        <charset val="2"/>
      </rPr>
      <t>i</t>
    </r>
  </si>
  <si>
    <t>S1, S1, D6, D15.3</t>
  </si>
  <si>
    <t>[{S1}="Yes"||{S1}="Maybe"]&amp;&amp;[{D6|D15.3}="Yes"]</t>
  </si>
  <si>
    <t>T34;144;0</t>
  </si>
  <si>
    <r>
      <t xml:space="preserve">Liaise with Local Authority and apply for hedgerow Licence if vegetation management activities are affecting an important countryside hedgerow </t>
    </r>
    <r>
      <rPr>
        <sz val="10"/>
        <color rgb="FF0000FF"/>
        <rFont val="Webdings"/>
        <family val="1"/>
        <charset val="2"/>
      </rPr>
      <t>i</t>
    </r>
  </si>
  <si>
    <t>T35;151;0</t>
  </si>
  <si>
    <r>
      <t xml:space="preserve">Liaise with Forestry Commission and apply for tree felling Licence if planning to fell large volume of trees outside the operational railway envelope </t>
    </r>
    <r>
      <rPr>
        <sz val="10"/>
        <color rgb="FF0000FF"/>
        <rFont val="Webdings"/>
        <family val="1"/>
        <charset val="2"/>
      </rPr>
      <t>i</t>
    </r>
  </si>
  <si>
    <t>S1, S1, A1</t>
  </si>
  <si>
    <t>[{S1}="Yes"||{S1}="Maybe"]&amp;&amp;[{A1}="Yes"]</t>
  </si>
  <si>
    <t>{D4.6}="Yes"</t>
  </si>
  <si>
    <t>{D4.7}="Yes"</t>
  </si>
  <si>
    <t>{D4.5}="Yes"</t>
  </si>
  <si>
    <t>{D4.2|D4.3|D4.4}="Yes"</t>
  </si>
  <si>
    <t>{D4.8}="Yes"</t>
  </si>
  <si>
    <t>{D5}="Yes"</t>
  </si>
  <si>
    <t>Net Gain</t>
  </si>
  <si>
    <t>{S4|S5|S6|S7|S8|S11|S12|S13|S16}="Yes"||{S4|S5|S6|S7|S8|S11|S12|S13|S16}="Maybe"</t>
  </si>
  <si>
    <t>[{S3}="Yes"||{S3}="Maybe"]&amp;&amp;[{S4|S5|S6|S7|S8|S11|S12|S13|S16}="Yes"||{S4|S5|S6|S7|S8|S11|S12|S13|S16}="Maybe"]</t>
  </si>
  <si>
    <t>{S9|S10}="Yes"||{S9|S10}="Maybe"</t>
  </si>
  <si>
    <t>{A13}="Yes"</t>
  </si>
  <si>
    <t>{D11&amp;A5}="Yes"</t>
  </si>
  <si>
    <t>{D11&amp;A6}="Yes"</t>
  </si>
  <si>
    <t>{A6}="Yes"</t>
  </si>
  <si>
    <t>{S13}="Yes"||{S13}="Maybe"</t>
  </si>
  <si>
    <t>Noise and Vibration</t>
  </si>
  <si>
    <t>[{S10|S11}="Yes"||{S10|S11}="Maybe"]||[{A7&amp;D17}="Yes"]</t>
  </si>
  <si>
    <t>[{A9|A10}="Yes"]&amp;&amp;[{D17|D17.1}="Yes"]</t>
  </si>
  <si>
    <t>[{A8}="Yes"]&amp;&amp;[{D17|D17.1}="Yes"]</t>
  </si>
  <si>
    <t>[{A11|S19}="Yes"]&amp;&amp;[{D17|D2}="Yes"]</t>
  </si>
  <si>
    <t>{A44}="Yes"||{A44}="Don't Know"</t>
  </si>
  <si>
    <t>Designer/Principal Contractor</t>
  </si>
  <si>
    <t>{A2}="Yes"</t>
  </si>
  <si>
    <t>{A3}="Yes"</t>
  </si>
  <si>
    <t>{A4}="Yes"</t>
  </si>
  <si>
    <t xml:space="preserve">Phase 1 - 2 </t>
  </si>
  <si>
    <t>{A19}="Yes"</t>
  </si>
  <si>
    <t xml:space="preserve">Phase 2 -3 </t>
  </si>
  <si>
    <t>[{S8}="Yes"||{S8}="Maybe"]||[{A12}="Yes"]</t>
  </si>
  <si>
    <t>Energy and Carbon</t>
  </si>
  <si>
    <t>Whole life carbon</t>
  </si>
  <si>
    <t>[{N1}="No"&amp;&amp;{S21&amp;S22}&lt;&gt;"Yes"]&amp;&amp;VLOOKUP({P2},tblProjectValues,2,False)&gt;3</t>
  </si>
  <si>
    <t>Energy and operational carbon</t>
  </si>
  <si>
    <t>Phase 1-2</t>
  </si>
  <si>
    <t>Low environmental impact products</t>
  </si>
  <si>
    <t>{S16|S20}="Yes"</t>
  </si>
  <si>
    <t>{S4|S5}="Yes"||{S4|S5}="Maybe"</t>
  </si>
  <si>
    <t>{A14}="Yes"</t>
  </si>
  <si>
    <t>{A15}="Yes"</t>
  </si>
  <si>
    <t>[{A16|A17}="Yes"]&amp;&amp;VLOOKUP({P2},tblProjectValues,2,False)&gt;3</t>
  </si>
  <si>
    <t>Responsibly sourced timber</t>
  </si>
  <si>
    <t>{A18}="Yes"</t>
  </si>
  <si>
    <t>[{A19|A20|A21}="Yes"]&amp;&amp;VLOOKUP({P2},tblProjectValues,2,False)&gt;=6</t>
  </si>
  <si>
    <t>{A19|A20|A21}="Yes"</t>
  </si>
  <si>
    <t>Polychlorinated bi-phenols</t>
  </si>
  <si>
    <t>[{S13}="Yes"||{S13}="Maybe"]&amp;&amp;[{A2|A19}="Yes"]</t>
  </si>
  <si>
    <t>Phase 1--2</t>
  </si>
  <si>
    <t>[{D13|A28}="Yes"]&amp;&amp;VLOOKUP({P2},tblProjectValues,2,False)&gt;3</t>
  </si>
  <si>
    <t>{D13}="Yes"</t>
  </si>
  <si>
    <t>Phase  2-3</t>
  </si>
  <si>
    <t>{D9|D13}="Yes"</t>
  </si>
  <si>
    <t>[{S8}="Yes"||{S8}="Maybe"]||[{A27}="Yes"]</t>
  </si>
  <si>
    <t>{A25}="Yes"</t>
  </si>
  <si>
    <t>{A24}="Yes"</t>
  </si>
  <si>
    <t>{A29}="Yes"</t>
  </si>
  <si>
    <t>{A30}="Yes"</t>
  </si>
  <si>
    <t>Soc</t>
  </si>
  <si>
    <t>{D17|D17.1|D23}="Yes"</t>
  </si>
  <si>
    <t>{D18}="Yes"</t>
  </si>
  <si>
    <t>[[{S12}="Yes"||{S12}="Maybe"]||{A31}="Yes"]&amp;&amp;[{D17}="Yes"]</t>
  </si>
  <si>
    <t>[{A8|S1}="Yes"]&amp;&amp;[{D17|D17.1}="Yes"]</t>
  </si>
  <si>
    <t>[{A1|A35}="Yes"]||[{S1}="Yes"&amp;&amp;{A34|D19|D17}="Yes"]||[{S1}="Maybe"&amp;&amp;{A34|D19|D17}="Yes"]</t>
  </si>
  <si>
    <t>{A40}="Yes"</t>
  </si>
  <si>
    <t>{A34}="Yes"</t>
  </si>
  <si>
    <t>{A34&amp;D17}="Yes"</t>
  </si>
  <si>
    <t>{D17}="Yes"</t>
  </si>
  <si>
    <t>[{D16|D19|D20|D21|D22|D17|D26}="Yes"]&amp;&amp;[{P2}="&gt;£50m"]</t>
  </si>
  <si>
    <t>Phase 2--3</t>
  </si>
  <si>
    <t>{D19}="Yes"</t>
  </si>
  <si>
    <t>{A45}="Yes"</t>
  </si>
  <si>
    <t>{A41}="Yes"</t>
  </si>
  <si>
    <t>Phase 102</t>
  </si>
  <si>
    <t>{D25|S12|S17|S18}="Yes"||{S12|S17|S18}="Maybe"</t>
  </si>
  <si>
    <t>Phase  1-2</t>
  </si>
  <si>
    <t>{S17|S18}="Yes"</t>
  </si>
  <si>
    <t>[{D25}="Yes"]||[{S12|S17|S18}="Yes"||{S12|S17|S18}="Maybe"]</t>
  </si>
  <si>
    <t>Phase 1-4</t>
  </si>
  <si>
    <t>{D15.1|D15.2|D15.3|D15.4}="Yes"</t>
  </si>
  <si>
    <t>[[{S12}="Yes"||{S12}="Maybe"]||{A31}="Yes"]&amp;&amp;[{D4.5|D4.6}="Yes"]</t>
  </si>
  <si>
    <t>{D16}="Yes"</t>
  </si>
  <si>
    <t>{D27}="Yes"</t>
  </si>
  <si>
    <t>{D26}="Yes"</t>
  </si>
  <si>
    <t>[{A30|D26}="Yes"]&amp;&amp;VLOOKUP({P2},tblProjectValues,2,False)&gt;=4</t>
  </si>
  <si>
    <t>[{A17|D26}="Yes"]&amp;&amp;VLOOKUP({P2},tblProjectValues,2,False)&gt;=4</t>
  </si>
  <si>
    <t>{D29}="Yes"||{D29}="Don't Know"</t>
  </si>
  <si>
    <t>OTM Design / Build / Refurbishment</t>
  </si>
  <si>
    <t>Client / Supplier</t>
  </si>
  <si>
    <t>{A36}="Yes"</t>
  </si>
  <si>
    <t>{A37}="Yes"</t>
  </si>
  <si>
    <t>{S22}="Yes"</t>
  </si>
  <si>
    <t>{A38}="Yes"</t>
  </si>
  <si>
    <t>{A39}="Yes"</t>
  </si>
  <si>
    <t>Evaluate Cell for long formulae (DO NOT DELETE):</t>
  </si>
  <si>
    <t>Include action count on Action Plan?</t>
  </si>
  <si>
    <t>Yes</t>
  </si>
  <si>
    <t>Dev Mode</t>
  </si>
  <si>
    <t>No</t>
  </si>
  <si>
    <t>Ref</t>
  </si>
  <si>
    <t>Sheet</t>
  </si>
  <si>
    <t>Cell</t>
  </si>
  <si>
    <t>Previous Response</t>
  </si>
  <si>
    <t>Question text</t>
  </si>
  <si>
    <t>P2</t>
  </si>
  <si>
    <t>1. Project Info</t>
  </si>
  <si>
    <t>E10</t>
  </si>
  <si>
    <t>Estimated Project Value (Development, Design and Construction)</t>
  </si>
  <si>
    <t>P-NEW1</t>
  </si>
  <si>
    <t>P4</t>
  </si>
  <si>
    <t>E6</t>
  </si>
  <si>
    <t>Client Organisation</t>
  </si>
  <si>
    <t>P-NEW2</t>
  </si>
  <si>
    <t>P5</t>
  </si>
  <si>
    <t>E13</t>
  </si>
  <si>
    <t>Network Rail Region and Route</t>
  </si>
  <si>
    <t>N1</t>
  </si>
  <si>
    <t>[Automated] No to ALL Project Scope activities = Non-Intrusive project</t>
  </si>
  <si>
    <t>[Automated] 'Don't Know' answers are present on the Project Activities tab</t>
  </si>
  <si>
    <t>[Automated] 'Maybe' answers are present on the Project Scope tab</t>
  </si>
  <si>
    <t>REFERENCING</t>
  </si>
  <si>
    <t>QUESTIONS</t>
  </si>
  <si>
    <t>[title];#[url];#[guidance]</t>
  </si>
  <si>
    <t>ANSWER OPTIONS</t>
  </si>
  <si>
    <t>WHAT HAPPENS IF…
S[{ref},{ref}]to show a question(s);H[{ref},{ref}]to hide a question;SET[{ref}]to set another question to the same value</t>
  </si>
  <si>
    <t>Responses</t>
  </si>
  <si>
    <t>Old Ref</t>
  </si>
  <si>
    <t>Section</t>
  </si>
  <si>
    <t>Include/Filter</t>
  </si>
  <si>
    <t>Warning</t>
  </si>
  <si>
    <t>Additional information</t>
  </si>
  <si>
    <t>Data Source 1</t>
  </si>
  <si>
    <t>Data Source 2</t>
  </si>
  <si>
    <t>Data Source 3</t>
  </si>
  <si>
    <t>Data Source 4</t>
  </si>
  <si>
    <t>Data Source 5</t>
  </si>
  <si>
    <t>Type</t>
  </si>
  <si>
    <t>Group</t>
  </si>
  <si>
    <t>Default Option</t>
  </si>
  <si>
    <t>Option 1</t>
  </si>
  <si>
    <t>Option 2</t>
  </si>
  <si>
    <t>Option 3</t>
  </si>
  <si>
    <t>Option 4</t>
  </si>
  <si>
    <t>Option 5</t>
  </si>
  <si>
    <t>Option 1 is selected?</t>
  </si>
  <si>
    <t>Option 2 is selected?</t>
  </si>
  <si>
    <t>Option 3 is selected?</t>
  </si>
  <si>
    <t>Option 4 is selected?</t>
  </si>
  <si>
    <t>Option 5 is selected?</t>
  </si>
  <si>
    <t>Free text</t>
  </si>
  <si>
    <t>Magic;#http://magic.defra.gov.uk/MagicMap.aspx;#- Open Magic
&lt;br&gt;- Expand 'Administrative Geographies' layer (without ticking the box)
&lt;br&gt;- Expand 'Other Administrative Boundaries' layer (without ticking the box)
&lt;br&gt;- Select 'Counties, Metropolitan Districts and Unitary Authorities (GB)' 
&lt;br&gt;- Identify area on the map using the 'i' button</t>
  </si>
  <si>
    <t>Magic;#http://magic.defra.gov.uk/MagicMap.aspx;#- Open Magic
&lt;br&gt;- Expand 'Administrative Geographies' layer (without ticking the box)
&lt;br&gt;- Expand 'Other Administrative Boundaries' layer (without ticking the box)
&lt;br&gt;- Select 'Parishes' 
&lt;br&gt;- Identify area on the map using the 'i' button</t>
  </si>
  <si>
    <t>Find my MP;#https://members.parliament.uk/FindYourMP;#- Open UK Parliament webpage
&lt;br&gt;- Search project location by postcode or location
&lt;br&gt;- If unsure, use Magic to identify ' Parliamentary Constituencies' within 'Administrative Geographies' -&gt; 'Other Administrative Boundaries'</t>
  </si>
  <si>
    <t>Choice</t>
  </si>
  <si>
    <t>Are there records of ecology survey(s) covering the project area on Geo-RINM?</t>
  </si>
  <si>
    <t>! Absence of records on Geo-RINM does not confirm absence of previous surveys recorded locally!
! Preliminary Ecological Appraisals require re-validation after 24 months !</t>
  </si>
  <si>
    <t>Geo-RINM;#http://grv.corp.ukrail.net/Html5Viewer/Index.html?viewer=GeoRINM_Viewer.GeoRINM_Viewer_html5_v28/#;#- Open Geo-RINM
&lt;br&gt;- Select 'Sustainability' layer (Expand)
&lt;br&gt;- Select 'Biodiversity' layer (Expand)
&lt;br&gt;- Select 'Ecological Surveys Point' and 'Ecological Surveys Line'
&lt;br&gt;- To obtain more details (if a record appears), right-click and select 'Find data on the map'. Results will appear on the left hand-side.</t>
  </si>
  <si>
    <t>D2a</t>
  </si>
  <si>
    <r>
      <t xml:space="preserve">Are there records of protected species </t>
    </r>
    <r>
      <rPr>
        <u/>
        <sz val="11"/>
        <rFont val="Calibri"/>
        <family val="2"/>
        <scheme val="minor"/>
      </rPr>
      <t>within 1km</t>
    </r>
    <r>
      <rPr>
        <sz val="11"/>
        <rFont val="Calibri"/>
        <family val="2"/>
        <scheme val="minor"/>
      </rPr>
      <t xml:space="preserve"> of the project area?</t>
    </r>
  </si>
  <si>
    <t>! Absence of records does not confirm absence of protected species !</t>
  </si>
  <si>
    <t>National Hazard Directory;#https://networkrail.sharepoint.com/sites/myconnect/ToolsandSites/Pages/ToolsandSites.aspx;#- Search for 'National Hazard Directory' on MyConnect
&lt;br&gt;- Open National Hazard Directory
&lt;br&gt;- Accept Terms and Conditions
&lt;br&gt;- Select 'Custom Search'
&lt;br&gt;- Enter ELR and mileages
&lt;br&gt;- Select 'Advanced Custom Report (Optional)'
&lt;br&gt;- Accept T&amp;C's
&lt;br&gt;- Select the following Hazards Codes: EE (Ecology &amp; Landscape), ESH (Protected Animal Species), EST (Protected Plant Species) 
&lt;br&gt;- Select 'Check All' within 'Custom Report Columns'
&lt;br&gt;- Run Report...</t>
  </si>
  <si>
    <t>Geo-RINM;#http://grv.corp.ukrail.net/Html5Viewer/Index.html?viewer=GeoRINM_Viewer.GeoRINM_Viewer_html5_v28/#;#- Open Geo-RINM
&lt;br&gt;- Select 'Sustainability' layer (Expand)
&lt;br&gt;- Select 'Biodiversity' layer (Expand)
&lt;br&gt;- Select 'Protected Species Plant', 'Protected Species Animal', 'Protected Species Licences Point' and Protected Species Licences Line'
&lt;br&gt;- To obtain more details (if a record appears), right-click and select 'Find data on the map'. Results will appear on the left hand-side.
&lt;br&gt;- Measure distance using function available in the Tools ('Identify and Measure' tab)
&lt;br&gt;
&lt;br&gt;&lt;i&gt;&lt;u&gt;Note&lt;/u&gt;: If the weblink is not working, go to MyConnect -&gt; Key Links -&gt; Tools &amp; Sites -&gt; Search for 'Geo-RINM'</t>
  </si>
  <si>
    <t>Magic;#http://magic.defra.gov.uk/MagicMap.aspx;#- Open Magic
&lt;br&gt;- Expand 'Habitat &amp; Species' layer (without ticking the box)
&lt;br&gt;- Expand 'Species' layer (without ticking the box)
&lt;br&gt;- Select 'European Protected Species Licensing' and 'Great Crested Newts Pond Surveys 2017-2019'
&lt;br&gt;- Identify features using the 'i' button
&lt;br&gt;- Measure distances using the 'ruler' button
&lt;br&gt;
&lt;br&gt;&lt;i&gt;&lt;u&gt;Note&lt;/u&gt;: European Protected Species Licensing data is only visible at 1:25000 scale or above</t>
  </si>
  <si>
    <t>H[{D2.1}]</t>
  </si>
  <si>
    <t>S[{D2.1}]</t>
  </si>
  <si>
    <t xml:space="preserve">Remove in the future? </t>
  </si>
  <si>
    <t>D2b</t>
  </si>
  <si>
    <t>D37a</t>
  </si>
  <si>
    <t>Geo-RINM;#http://grv.corp.ukrail.net/Html5Viewer/Index.html?viewer=GeoRINM_Viewer.GeoRINM_Viewer_html5_v28/#;#- Open Geo-RINM
&lt;br&gt;- Select 'Sustainability' layer (Expand)
&lt;br&gt;- Select 'Biodiversity' layer (Expand)
&lt;br&gt;- Select 'National Parks', 'Special Protection Areas', 'National Nature Reserves', 'Ramsar', 'Special Areas of Conservation' and 'SSSI'
&lt;br&gt;- Identify features with a right-click and selecting 'Find data on the map'.
Results will appear on the left hand-side.
&lt;br&gt;- Measure distance using function available in the Tools ('Identify and Measure' tab)
&lt;br&gt;
&lt;br&gt;For Area of Outstanding Natural Beauty:
&lt;br&gt;- Select 'Land Information' and 'Heritage'</t>
  </si>
  <si>
    <t>Magic;#http://magic.defra.gov.uk/MagicMap.aspx;#- Open Magic
&lt;br&gt;- Expand 'Designations' layer (without ticking the box)
&lt;br&gt;- Expand 'Land-based Designations' layer (without ticking the box)
&lt;br&gt;- Expand 'Statutory' (without ticking the box)
&lt;br&gt;- Select 'Local Nature Reserves' as the only designation missing from Geo-RINM
&lt;br&gt;- Identify features using the 'i' button
&lt;br&gt;- Measure distances using the 'ruler' button</t>
  </si>
  <si>
    <t>Heading</t>
  </si>
  <si>
    <t>S[{D4},{D4.1},{D4.2},{D4.3},{D4.4},{D4.5},{D4.6},{D4.7},{D4.8}];H[{D3.1}]</t>
  </si>
  <si>
    <t>S[{D3.1}];H[{D4},{D4.1},{D4.1.1},{D4.1.1.1},{D4.2},{D4.3},{D4.4},{D4.5},{D4.6},{D4.7},{D4.8}]</t>
  </si>
  <si>
    <t>Double Click</t>
  </si>
  <si>
    <t>S[{D4.1.1}]</t>
  </si>
  <si>
    <t>H[{D4.1.1},{D4.1.1.1}]</t>
  </si>
  <si>
    <t>D3a</t>
  </si>
  <si>
    <t>Register of SSSIs on NR land;#http://connectdocs/NetworkRail/Documents/Delivery/NetworkOperations/Infrastructure_Maintenance_Services/Environment/SSSIRegisterJan2013.xls;#- After identifying a SSSI near the project area using Geo-RINM, open the 'Register of SSSIs on NR Land' to confirm if the designation includes NR land.</t>
  </si>
  <si>
    <t>S[{D4.1.1.1}]</t>
  </si>
  <si>
    <t>H[{D4.1.1.1}]</t>
  </si>
  <si>
    <t>D3b</t>
  </si>
  <si>
    <t xml:space="preserve">Is there an up to date Site Management Statement (SMS) in place?
</t>
  </si>
  <si>
    <t>Note: there is no SMS in Wales and Scotland: Answer 'No' by default</t>
  </si>
  <si>
    <t>Site Management Statements (England only);#https://sddata.hub.networkrail.co.uk/Enviroment/Forms/AllItems.aspx?RootFolder=%2FEnviroment%2FSite%20Management%20Statements&amp;FolderCTID=0x012000FB9F7BACE3C81643A83B95403574EB51&amp;View=%7B4860448E%2D5285%2D40C4%2D97DB%2D1F16E4BF0E62%7D;#- If the SSSI designation includes NR land, look for the associated Site Management Statement</t>
  </si>
  <si>
    <t>D4</t>
  </si>
  <si>
    <t>find a LERC map;#https://www.alerc.org.uk/find-an-lerc-map.html</t>
  </si>
  <si>
    <t>Planning Portal;#https://www.planningportal.co.uk/</t>
  </si>
  <si>
    <t>NewQ</t>
  </si>
  <si>
    <t>Magic (England);#http://magic.defra.gov.uk/MagicMap.aspx;#- Open Magic
&lt;br&gt;- Expand 'Habitats and Species' layer (without ticking the box)
&lt;br&gt;- Expand 'Woodland' layer (without ticking the box)
&lt;br&gt;- Select 'Ancient Woodland'
&lt;br&gt;- Identify features using the 'i' button
&lt;br&gt;- Measure distances using the 'ruler' button</t>
  </si>
  <si>
    <t>Lle Map (Wales);#http://lle.gov.wales/map;#- Open Lle Map
&lt;br&gt;- Add 'Ancient Woodland Inventory 2011' layer
&lt;br&gt;- Zoom in towards project area
&lt;br&gt;- Select 'Legend' to identify feature
&lt;br&gt;- Select 'Tools' to measure distances</t>
  </si>
  <si>
    <t xml:space="preserve">Scotland's Environment Maps;#https://map.environment.gov.scot/sewebmap/;#- Open Scotland's environment  Map 
&lt;br&gt;- Select 'Add Map Data Layers'
 &lt;br&gt;- Search for 'Ancient Woodland Inventory Scotland'
&lt;br&gt;- Select 'Apply to Map' and close window
&lt;br&gt;- Zoom in towards project area
&lt;br&gt;- Display Legend to visualise the type of Ancient Woodland
&lt;br&gt;- Click on the map to identify the feature
&lt;br&gt;- Estimate distance using the map's scale </t>
  </si>
  <si>
    <t>Are there records of Tree Preservation Order (TPO) near (&lt;50m) or within the project area?</t>
  </si>
  <si>
    <t>! Absence of records does not confirm absence of TPO !</t>
  </si>
  <si>
    <t>Geo-RINM;#http://grv.corp.ukrail.net/Html5Viewer/Index.html?viewer=GeoRINM_Viewer.GeoRINM_Viewer_html5_v28/#;#- Open Geo-RINM
&lt;br&gt;- Select 'Sustainability' layer (Expand)
&lt;br&gt;- Select 'Biodiversity' layer (Expand)
&lt;br&gt;- Select 'Tree Protection Orders'
&lt;br&gt;- To obtain more details (if a record appears), right-click and select 'Find data on the map'. Results will appear on the left hand-side.
&lt;br&gt;- Measure distance using function available in the Tools ('Identify and Measure' tab)
&lt;br&gt;
&lt;br&gt;&lt;i&gt;&lt;u&gt;Note&lt;/u&gt;: Data is not exhaustive and up to date. The Local Authority TPO database (and Tree Officer) is the only reliable source of information.</t>
  </si>
  <si>
    <t>National Hazard Directory;#https://networkrail.sharepoint.com/sites/myconnect/ToolsandSites/Pages/ToolsandSites.aspx;#- Search for 'National Hazard Directory' on MyConnect
&lt;br&gt;- Open National Hazard Directory 
&lt;br&gt;- Accept Terms and Conditions
&lt;br&gt;- Select 'Custom Search'
&lt;br&gt;- Enter ELR and mileages
&lt;br&gt;- Select 'Advanced Custom Report (Optional)'
&lt;br&gt;- Accept T&amp;C's
&lt;br&gt;- Select the following Hazards Codes: EP (Preservation Order), EPR (Preserved Tree (TPO)) 
&lt;br&gt;- Select 'Check All' within 'Custom Report Columns'
&lt;br&gt;- Run Report...
&lt;br&gt;
&lt;br&gt;&lt;i&gt;&lt;u&gt;Note&lt;/u&gt;: Data is not exhaustive and up to date. The Local Authority TPO database (and Tree Officer) is the only reliable source of information.</t>
  </si>
  <si>
    <t>Are there records of Japanese Knotweed, Giant Hogweed or Himalayan Balsam (Invasive Non-Native Species - INNS) near (&lt;50m) or within the project area?</t>
  </si>
  <si>
    <t>! Absence of records does not confirm absence of INNS !
Note: Other non-native invasive plant species (e.g. Cotoneaster, Rhododendron) must be considered as part of a Preliminary Ecological Appraisal (PEA)</t>
  </si>
  <si>
    <t>Geo-RINM;#http://grv.corp.ukrail.net/Html5Viewer/Index.html?viewer=GeoRINM_Viewer.GeoRINM_Viewer_html5_v28/#;#- Open Geo-RINM
&lt;br&gt;- Select 'Sustainability' layer (Expand)
&lt;br&gt;- Select 'Biodiversity' layer (Expand)
&lt;br&gt;- Select 'Invasive Non-Native Species (INNS) Plants' and 'Invasive Non-Native Species (INNS) Animals'
&lt;br&gt;- To obtain more details (if a record appears), right-click and select 'Find data on the map'. Results will appear on the left hand-side.
&lt;br&gt;- Measure distance using function available in the Tools ('Identify and Measure' tab)
&lt;br&gt;
&lt;br&gt;&lt;i&gt;(u&gt;Note&lt;/u&gt;: Geo-RINM only provides records of Japanese Knotweed, Giant Hogweed and Himalayan Balsam as INNS plant species (gathered from the NBN Atlas database). The scope of the Preliminary Ecological Appraisal (PEA) should include the full list of INNS.</t>
  </si>
  <si>
    <t>National Hazard Directory;#https://networkrail.sharepoint.com/sites/myconnect/ToolsandSites/Pages/ToolsandSites.aspx;#- Search for 'National Hazard Directory' on MyConnect
&lt;br&gt;- Open National Hazard Directory
&lt;br&gt;- Accept Terms and Conditions
&lt;br&gt;- Select 'Custom Search'
&lt;br&gt;- Enter ELR and mileages
&lt;br&gt;- Select 'Advanced Custom Report (Optional)'
&lt;br&gt;- Accept T&amp;C's
&lt;br&gt;- Select the following Hazards Codes: EKU (Invasive/Injurious Plants) 
&lt;br&gt;- Select 'Check All' within 'Custom Report Columns'
&lt;br&gt;- Run Report...
&lt;br&gt;
&lt;br&gt;&lt;i&gt;&lt;u&gt;Note&lt;/u&gt;: Data is not exhaustive. The scope of the Preliminary Ecological Appraisal (PEA) should include the full list of INNS.</t>
  </si>
  <si>
    <t>D14</t>
  </si>
  <si>
    <t>Are there records of contaminated land and/or historic landfill (including landfill gases and past mining activities) near (&lt;250m) or within the project area?</t>
  </si>
  <si>
    <t xml:space="preserve">! Absence of records does not confirm absence of contaminated land !
</t>
  </si>
  <si>
    <t>Geo-RINM;#http://grv.corp.ukrail.net/Html5Viewer/Index.html?viewer=GeoRINM_Viewer.GeoRINM_Viewer_html5_v28/#;#- Open Geo-RINM
&lt;br&gt;- Select 'Sustainability' layer (Expand)
&lt;br&gt;- Select 'Environment' layer (Expand)
&lt;br&gt;- Select 'Contaminated Land'
&lt;br&gt;- To obtain more details (if a record appears), right-click and select 'Find data on the map'. Results will appear on the left hand-side.
&lt;br&gt;- Measure distance using function available in the Tools ('Identify and Measure' tab)
&lt;br&gt;
&lt;br&gt;- Run a similar search using the 'Mining' layer -&gt; 'Mining Referral Layer' -&gt; 'Mining Risk National', considering areas identified as potentially contaminated by historic mining activities and associated waste deposits</t>
  </si>
  <si>
    <t>National Hazard Directory;#https://networkrail.sharepoint.com/sites/myconnect/ToolsandSites/Pages/ToolsandSites.aspx;#- Search for 'National Hazard Directory' on MyConnect
&lt;br&gt;- Open National Hazard Directory
&lt;br&gt;- Accept Terms and Conditions
&lt;br&gt;- Select 'Custom Search'
&lt;br&gt;- Enter ELR and mileages
&lt;br&gt;- Select 'Advanced Custom Report (Optional)'
&lt;br&gt;- Accept T&amp;C's
&lt;br&gt;- Select the following Hazards Codes: EK (Site Contamination), EKB (Asbestos Hazard), EKC (CIMAH Site), EKF (Landfill Gases), EKL (LPG Contamination), EKN (NIHHS Site), EKO (Other Contamination), EKS (Contaminated Track Bed - Toilet Waste) and EKW (Waste Disposal / Tipping) 
&lt;br&gt;- Select 'Check All' within 'Custom Report Columns'
&lt;br&gt;- Run Report...</t>
  </si>
  <si>
    <t>Groundsure Enviro Data Viewer;#https://groundsure.io/;#- Open Groundsure Enviro Data Viewer 
&lt;br&gt;- Search project location
&lt;br&gt;- Open layers using symbol on the left hand side
&lt;br&gt;- In the 'Mining' layer, select 'Mining Waste' and display
'Inventory of closed mining waste facilities'
&lt;br&gt;- In the 'Landfill and waste' layer, select 'Landfill' and display both 'Authorised landfill' and 'Historic landfill'
&lt;br&gt;- Click on the feature to obtain information
&lt;br&gt;- Open measuring tool using symbol on the left hand side to obtain distance</t>
  </si>
  <si>
    <t>Geo-RINM;#http://grv.corp.ukrail.net/Html5Viewer/Index.html?viewer=GeoRINM_Viewer.GeoRINM_Viewer_html5_v28/#;#- Open Geo-RINM
&lt;br&gt;- Identify waterbodies and measure distance to project area using function available in the Tools ('Identify and Measure' tab)</t>
  </si>
  <si>
    <t>Google Map;#https://www.google.com/maps;#- Open Google Map
&lt;br&gt;- Identify waterbodies and measure distance to project area using function available through a right click on the map</t>
  </si>
  <si>
    <t>Moved</t>
  </si>
  <si>
    <t>Scotland (Coastal, River &amp; Surface Water Flooding);#http://map.sepa.org.uk/floodmap/map.htm;#- Open SEPA Flood Maps
&lt;br&gt;- Accept terms and conditions
&lt;br&gt;- Hide Menu
&lt;br&gt;- Identify if project area is affected by High Risk of flooding</t>
  </si>
  <si>
    <t>In the project area within a Source Protection Zone (SPZ) in England &amp; Wales or Drinking Water Protection Area (Scotland)?</t>
  </si>
  <si>
    <t>Note: Answer 'Yes' by default if project area in Scotland as the whole country is covered by Drinking Water Protection Areas for its Groundwater.</t>
  </si>
  <si>
    <t>Magic (England);#http://magic.defra.gov.uk/MagicMap.aspx;#- Open Magic
&lt;br&gt;- Expand 'Designations' layer (without ticking the box)
&lt;br&gt;- Expand 'Land-based Designations' layer (without ticking the box)
&lt;br&gt;- Expand 'Non-Statutory' (without ticking the box)
&lt;br&gt;- Select 'Source Protection Zones merged (England)'</t>
  </si>
  <si>
    <t>Groundsure Enviro Data Viewer (England);#https://groundsure.io/;#'- Open Groundsure Enviro Data Viewer 
&lt;br&gt;- Search project location
&lt;br&gt;- Open layers using symbol on the left hand side
&lt;br&gt;- In the 'Geology/Hydrogeology' layer, select 'Hydrogeology' and display 'Source Protection Zones (Merged)'</t>
  </si>
  <si>
    <t>Lle Map (Wales);#http://lle.gov.wales/map;#- Open Lle Map 
&lt;br&gt;- Add 'Source Protection Zones (SPZ) merged' layer
&lt;br&gt;- Zoom in towards project area</t>
  </si>
  <si>
    <t>Noise &amp; Air Quality Viewer (England);#http://www.extrium.co.uk/noiseviewer.html;#- Open England Noise and Air Quality Viewer and 'Continue'
&lt;br&gt;- Search project location
&lt;br&gt;- Select 'AQMAs' and untick 'Lden'</t>
  </si>
  <si>
    <t>Noise &amp; Air Quality Viewer (Wales);#http://extrium.co.uk/walesnoiseviewer.html;#- Open Wales Noise and Air Quality Viewer and 'Continue'
&lt;br&gt;- Search project location
&lt;br&gt;- Select 'AQMAs' and untick 'Lden'</t>
  </si>
  <si>
    <t>Air Quality in Scotland;#http://www.scottishairquality.scot/laqm/aqma;#- Open 'Air Quality in Scotland' website
&lt;br&gt;- Select Local Authority(ies) associated with project area
&lt;br&gt;- View Maps of AQMAs</t>
  </si>
  <si>
    <t>Is the project area within a Noise Management Area (Important Area or Priority Area) for Roads and/or Railways (England &amp; Wales)?</t>
  </si>
  <si>
    <t>Note: Answer 'No' by default if project area in Scotland as Noise Management Areas have not yet been defined.</t>
  </si>
  <si>
    <t>Noise &amp; Air Quality Viewer (England);#http://www.extrium.co.uk/noiseviewer.html;#- Open England Noise and Air Quality Viewer and 'Continue'
&lt;br&gt;- Search project location
&lt;br&gt;- Select 'IAs (Roads)' and 'IAs (Railways)' and untick 'Lden'</t>
  </si>
  <si>
    <t>Noise &amp; Air Quality Viewer (Wales);#http://extrium.co.uk/walesnoiseviewer.html;#- Open Wales Noise and Air Quality Viewer and 'Continue'
&lt;br&gt;- Search project location
&lt;br&gt;- Select 'Priority Area (Road)' and 'Priority Area (Railway)' and untick 'Lden'</t>
  </si>
  <si>
    <t>Historic England;#https://historicengland.org.uk/listing/the-list/map-search?clearresults=True;#- Open Historic England Map
&lt;br&gt;- Search project area
&lt;br&gt;- Click on the feature to obtain information</t>
  </si>
  <si>
    <t>Lle Map (Wales);#http://lle.gov.wales/map;#- Open Lle Map
&lt;br&gt;- Add 'World Heritage Sites' layers
&lt;br&gt;- Zoom in towards project area</t>
  </si>
  <si>
    <t xml:space="preserve">Scotland's Environment Maps;#https://map.environment.gov.scot/sewebmap/;#- Open Scotland's environment  Map 
&lt;br&gt;- Select 'Add Map Data Layers'
 &lt;br&gt;- Search for 'World Heritage Sites'
&lt;br&gt;- Select 'Apply to Map' and close window
&lt;br&gt;- Zoom in towards project area
&lt;br&gt;- Display Legend
&lt;br&gt;- Click on the map to identify the feature
&lt;br&gt;- Estimate distance using the map's scale </t>
  </si>
  <si>
    <t>D24</t>
  </si>
  <si>
    <t>Heritage Railways (UK);#http://www.heritage-railways.com/map.php;#- Open UK &amp; Ireland Heritage Railways Map
&lt;br&gt;- Search project area
&lt;br&gt;- Identify if Heritage Railway within 10km using the map scale</t>
  </si>
  <si>
    <t>D27a</t>
  </si>
  <si>
    <t>Are there residential properties, business premises or community rail activities within 200m of the project area? Or for noisier works, within 500m?</t>
  </si>
  <si>
    <t>Note: Please see the Social Value Framework for opportunities around social value</t>
  </si>
  <si>
    <t>Google Map;#https://www.google.com/maps;#- Open Google Map
&lt;br&gt;- Identify nearby properties and measure distance to project area using function available through a right click on the map</t>
  </si>
  <si>
    <t>Social Value Framework;#https://safety.networkrail.co.uk/wp-content/uploads/2021/08/78092_NETRAIL_Social_Framework_doc_v3.pdf;#- Open Social Value Framework
&lt;br&gt;- Identify opportunities</t>
  </si>
  <si>
    <t>H[{D17.1}]</t>
  </si>
  <si>
    <t>S[{D17.1}]</t>
  </si>
  <si>
    <t>D27b</t>
  </si>
  <si>
    <t>Are there sensitive/vulnerable receptors (e.g. hospital, care home) near (&lt;200m) the project area? Or for noisier works, within 500m?</t>
  </si>
  <si>
    <t>Google Map;#https://www.google.com/maps;#- Open Google Map
&lt;br&gt;- Identify vulnerable receptors and measure distance to project area using function available through a right click on the map</t>
  </si>
  <si>
    <t>Are there schools and/or universities within 20 miles of the project area?</t>
  </si>
  <si>
    <t>Google Map;#https://www.google.com/maps;#'- Open Google Map
&lt;br&gt;- Identify schools and universities and measure distance to project area using function available through a right click on the map</t>
  </si>
  <si>
    <t>Is there employment a correctional facility or rehabilitation centre within 20 miles of the project area?</t>
  </si>
  <si>
    <t>Google Map;#https://www.google.com/maps;#- Open Google Map
&lt;br&gt;- Identify correctional facilities and measure distance to project area using function available through a right click on the map</t>
  </si>
  <si>
    <t>Is there a homelessness service or centre within 20 miles of the project area?</t>
  </si>
  <si>
    <t>Homeless England;#https://www.homeless.org.uk/homeless-england/search-near-me;#'- Open Homeless Link website
&lt;br&gt;- Enter nearest postcode, town or city from the project area
&lt;br&gt;- Choose a distance of 20 miles and 'Go'
&lt;br&gt;- Identify charities that the project could support/partner with</t>
  </si>
  <si>
    <t>D32</t>
  </si>
  <si>
    <t>Is there a place of worship (e.g. church, mosque, temple, etc.) within 1km of the project area?</t>
  </si>
  <si>
    <t>Google Map;#https://www.google.com/maps;#- Open Google Map
&lt;br&gt;- Identify places of worship and measure distance to project area using function available through a right click on the map</t>
  </si>
  <si>
    <t>D33</t>
  </si>
  <si>
    <t>Is the project area located where a large number of complaints (&gt;10) has been received over the past 2 years?</t>
  </si>
  <si>
    <t>Username: NR.user
Password: NRUser2019#</t>
  </si>
  <si>
    <t>D35</t>
  </si>
  <si>
    <t>Is the project area affected by route crime (e.g. trespass) or suicide (i.e. Amber or Red Status)?</t>
  </si>
  <si>
    <t>Note: Use the Route Crime Excel Register</t>
  </si>
  <si>
    <t>Route Crime;#https://safety.networkrail.co.uk/wp-content/uploads/2018/06/Working-in-a-Trespass-Hotspot-National-v1.xlsm;#'- Open Route Crime Excel Register
&lt;br&gt;- Select the type of location information to use for this search
&lt;br&gt;- Select the Route
&lt;br&gt;- Provide the location information (previously selected)
&lt;br&gt;- Press 'Enter'
&lt;br&gt;- Identify Red and Amber issues within or near the project area
&lt;br&gt;
&lt;br&gt;&lt;i&gt;&lt;u&gt;Note&lt;/u&gt;: Grid references can be obtained from Geo-RINM by hovering over project location and taking note of the references appearing at the bottom of the map</t>
  </si>
  <si>
    <t>D36</t>
  </si>
  <si>
    <t>Index of Multiple Deprivation (England);#http://dclgapps.communities.gov.uk/imd/iod_index.html;#- Open IMD Maps with Google Chrome or equivalent alternative to Internet Explorer
&lt;br&gt;- Hide 2015 map
&lt;br&gt;- Select 'IMD'
&lt;br&gt;- Show Map legend
&lt;br&gt;- Search project area
&lt;br&gt;- Identify presence of neighbourhoods amongst the 10% most deprived within the project area</t>
  </si>
  <si>
    <t>Welsh Index of Multiple Deprivation;#https://wimd.gov.wales/explore?lang=en#domain=overall&amp;&amp;z=8&amp;lat=52.4137&amp;lng=-4.2000;#- Open WIMD Map
&lt;br&gt;- Search project area
&lt;br&gt;- Identify presence of neighbourhoods amongst the 10% most deprived within the project area</t>
  </si>
  <si>
    <t>Scottish Index of Multiple Deprivation;#https://simd.scot/#/simd2016/BTTTFTT/9/-4.0000/55.9000/;#- Open SIMD Map
&lt;br&gt;- In 'Map Chooser', select '2020' and 'Most deprived 10%'
&lt;br&gt;- Search project area
&lt;br&gt;- Identify presence of neighbourhoods amongst the 10% most deprived within the project area</t>
  </si>
  <si>
    <t>Don't Know</t>
  </si>
  <si>
    <t>A-NEW5?</t>
  </si>
  <si>
    <r>
      <t xml:space="preserve">Will the project require substances hazardous to the environment (other than oil and fuel) </t>
    </r>
    <r>
      <rPr>
        <u/>
        <sz val="11"/>
        <color theme="1"/>
        <rFont val="Calibri"/>
        <family val="2"/>
        <scheme val="minor"/>
      </rPr>
      <t>during construction and/or operation</t>
    </r>
    <r>
      <rPr>
        <sz val="11"/>
        <color theme="1"/>
        <rFont val="Calibri"/>
        <family val="2"/>
        <scheme val="minor"/>
      </rPr>
      <t xml:space="preserve"> (e.g. solvent, herbicide, etc.)?</t>
    </r>
  </si>
  <si>
    <r>
      <t xml:space="preserve">Will the project contribute to local air pollution from diesel rolling stock </t>
    </r>
    <r>
      <rPr>
        <u/>
        <sz val="11"/>
        <rFont val="Calibri"/>
        <family val="2"/>
        <scheme val="minor"/>
      </rPr>
      <t>during operation</t>
    </r>
    <r>
      <rPr>
        <sz val="11"/>
        <rFont val="Calibri"/>
        <family val="2"/>
        <scheme val="minor"/>
      </rPr>
      <t xml:space="preserve"> (e.g. passenger train idling at new depot or expanded sidings, freight train idling at new signal location, etc.)?</t>
    </r>
  </si>
  <si>
    <r>
      <t xml:space="preserve">Will the project contribute to local air pollution (including dust and fumes) </t>
    </r>
    <r>
      <rPr>
        <u/>
        <sz val="11"/>
        <rFont val="Calibri"/>
        <family val="2"/>
        <scheme val="minor"/>
      </rPr>
      <t>during construction</t>
    </r>
    <r>
      <rPr>
        <sz val="11"/>
        <rFont val="Calibri"/>
        <family val="2"/>
        <scheme val="minor"/>
      </rPr>
      <t xml:space="preserve"> (from earthworks, plant and equipment as well as vehicles for the transport of materials, etc.)?</t>
    </r>
  </si>
  <si>
    <r>
      <t xml:space="preserve">Will the project contribute to an increase local noise &amp; vibration levels </t>
    </r>
    <r>
      <rPr>
        <u/>
        <sz val="11"/>
        <rFont val="Calibri"/>
        <family val="2"/>
        <scheme val="minor"/>
      </rPr>
      <t>during operation</t>
    </r>
    <r>
      <rPr>
        <sz val="11"/>
        <rFont val="Calibri"/>
        <family val="2"/>
        <scheme val="minor"/>
      </rPr>
      <t xml:space="preserve"> (e.g. new or increased maintenance depot activities, additional rolling stock, rolling stock idling at new signal location, etc.)?</t>
    </r>
  </si>
  <si>
    <r>
      <t xml:space="preserve">Will the project contribute to an increase local noise &amp; vibration levels </t>
    </r>
    <r>
      <rPr>
        <u/>
        <sz val="11"/>
        <rFont val="Calibri"/>
        <family val="2"/>
        <scheme val="minor"/>
      </rPr>
      <t>during construction</t>
    </r>
    <r>
      <rPr>
        <sz val="11"/>
        <rFont val="Calibri"/>
        <family val="2"/>
        <scheme val="minor"/>
      </rPr>
      <t xml:space="preserve"> (excavation/demolition works, tamping, piling, cutting, drilling, etc.)?</t>
    </r>
  </si>
  <si>
    <r>
      <t xml:space="preserve">Will the project require access to a power supply </t>
    </r>
    <r>
      <rPr>
        <u/>
        <sz val="11"/>
        <rFont val="Calibri"/>
        <family val="2"/>
        <scheme val="minor"/>
      </rPr>
      <t>during construction</t>
    </r>
    <r>
      <rPr>
        <sz val="11"/>
        <rFont val="Calibri"/>
        <family val="2"/>
        <scheme val="minor"/>
      </rPr>
      <t>?</t>
    </r>
  </si>
  <si>
    <r>
      <t xml:space="preserve">Are the works likely to require large quantities of water (&gt;100m3 or 100,000L) </t>
    </r>
    <r>
      <rPr>
        <u/>
        <sz val="11"/>
        <color theme="1"/>
        <rFont val="Calibri"/>
        <family val="2"/>
        <scheme val="minor"/>
      </rPr>
      <t>during construction</t>
    </r>
    <r>
      <rPr>
        <sz val="11"/>
        <color theme="1"/>
        <rFont val="Calibri"/>
        <family val="2"/>
        <scheme val="minor"/>
      </rPr>
      <t xml:space="preserve"> (e.g. dust suppression including control of ballast dust, welfare facilities, grouting)?</t>
    </r>
  </si>
  <si>
    <r>
      <t xml:space="preserve">Will the project increase water consumption </t>
    </r>
    <r>
      <rPr>
        <u/>
        <sz val="11"/>
        <color theme="1"/>
        <rFont val="Calibri"/>
        <family val="2"/>
        <scheme val="minor"/>
      </rPr>
      <t>during operation</t>
    </r>
    <r>
      <rPr>
        <sz val="11"/>
        <color theme="1"/>
        <rFont val="Calibri"/>
        <family val="2"/>
        <scheme val="minor"/>
      </rPr>
      <t>?</t>
    </r>
  </si>
  <si>
    <r>
      <t xml:space="preserve">Will the project require water abstraction (from surface water or groundwater) </t>
    </r>
    <r>
      <rPr>
        <u/>
        <sz val="11"/>
        <color theme="1"/>
        <rFont val="Calibri"/>
        <family val="2"/>
        <scheme val="minor"/>
      </rPr>
      <t>during construction and/or operation</t>
    </r>
    <r>
      <rPr>
        <sz val="11"/>
        <color theme="1"/>
        <rFont val="Calibri"/>
        <family val="2"/>
        <scheme val="minor"/>
      </rPr>
      <t>?</t>
    </r>
  </si>
  <si>
    <r>
      <t xml:space="preserve">Will the project offer an interface with other modes of transport (e.g. at station, depot, etc.) </t>
    </r>
    <r>
      <rPr>
        <u/>
        <sz val="11"/>
        <color theme="1"/>
        <rFont val="Calibri"/>
        <family val="2"/>
        <scheme val="minor"/>
      </rPr>
      <t>during operation</t>
    </r>
    <r>
      <rPr>
        <sz val="11"/>
        <color theme="1"/>
        <rFont val="Calibri"/>
        <family val="2"/>
        <scheme val="minor"/>
      </rPr>
      <t>?</t>
    </r>
  </si>
  <si>
    <t>A-NEW1</t>
  </si>
  <si>
    <t>A-NEW2</t>
  </si>
  <si>
    <t>A-NEW3</t>
  </si>
  <si>
    <t>A-NEW4</t>
  </si>
  <si>
    <t>Maybe</t>
  </si>
  <si>
    <t>S-NEW3</t>
  </si>
  <si>
    <t>S-NEW4</t>
  </si>
  <si>
    <t>S-NEW1</t>
  </si>
  <si>
    <t>S-NEW2</t>
  </si>
  <si>
    <t>Next No.</t>
  </si>
  <si>
    <t>High Logic</t>
  </si>
  <si>
    <t>Medium Logic</t>
  </si>
  <si>
    <t>Low Logic</t>
  </si>
  <si>
    <t>Soc/Env</t>
  </si>
  <si>
    <t>Sub-Section</t>
  </si>
  <si>
    <t>Action</t>
  </si>
  <si>
    <t>Guidance</t>
  </si>
  <si>
    <t>Logic</t>
  </si>
  <si>
    <t>Suggested Action Owner(s) for this Action</t>
  </si>
  <si>
    <t>Logic Result</t>
  </si>
  <si>
    <t>Resolved Logic with references</t>
  </si>
  <si>
    <t>Resolved Logic with values</t>
  </si>
  <si>
    <t>Associated Questions</t>
  </si>
  <si>
    <t>T1</t>
  </si>
  <si>
    <t>One or more Project Activities questions were answered as 'Don't know': Provide update at the next project development stage.</t>
  </si>
  <si>
    <t>DK1="Yes"</t>
  </si>
  <si>
    <t>"No"="Yes"</t>
  </si>
  <si>
    <t>DK1 = "No"_x000D_
[Automated] 'Don't Know' answers are present on the Project Activities tab</t>
  </si>
  <si>
    <t>{D17|D23}="Yes"</t>
  </si>
  <si>
    <t>{D17.1}="Yes"</t>
  </si>
  <si>
    <t>T154</t>
  </si>
  <si>
    <t>One or more Project Scope questions were answered as 'Maybe': Provide update at the next project development stage.</t>
  </si>
  <si>
    <t>M1="Yes"</t>
  </si>
  <si>
    <t>M1 = "No"_x000D_
[Automated] 'Maybe' answers are present on the Project Scope tab</t>
  </si>
  <si>
    <t>[{D2|D2.1|D4.1|D4.2|D4.3|D4.4|D4.5|D4.6|D4.7|D4.8|D5|D6|D7}="Yes"]&amp;&amp;[{S1}="Yes"||{S1}="Maybe"]</t>
  </si>
  <si>
    <t>[{D2|D2.1|D4.1|D4.2|D4.3|D4.4|D4.5|D4.6|D4.7|D4.8|D5|D6|D7}="Yes"||{S1}="Yes"||{S1}="Maybe"]</t>
  </si>
  <si>
    <t>T2</t>
  </si>
  <si>
    <t>Identify suitable Sustainability Certification Scheme (CEEQUAL, BREEAM or equivalent) and integrate associated Assessment with expected level of achievement/rating (e.g. Very Good or Excellent) into Client/Route Requirement Document and Contract Requirements.</t>
  </si>
  <si>
    <t>BREEAM to be considered for new or refurbished buildings with significant areas of thermal space and some permanently occupied spaces (e.g. large workplace office, large stations - Category A to C)
&lt;br&gt;
&lt;br&gt;CEEQUAL to be considered for large infrastructure projects.</t>
  </si>
  <si>
    <t>AND(OR(S4="Yes",S5="Yes",S12="Yes"),VLOOKUP(P2,tblProjectValues,2,False)=7)</t>
  </si>
  <si>
    <t>AND(OR(""="Yes",""="Yes",""="Yes"),VLOOKUP("Select from drop down list…",tblProjectValues,2,False)=7)</t>
  </si>
  <si>
    <t>S4 = ""_x000D_
The project involves modifying, replacing and/or installing new structure (e.g. bridge, footbridge, viaduct, tunnel, platform)._x000D_
S5 = ""_x000D_
The project involves modifying, replacing and/or installing new building (e.g. office, station, depot)._x000D_
S12 = ""_x000D_
The project involves replacing or installing new OLE</t>
  </si>
  <si>
    <t>{S1}="Yes"&amp;&amp;{D19|D17}="Yes"</t>
  </si>
  <si>
    <t>{S1}="Yes"&amp;&amp;{D17|D17.1|A34}="Yes"</t>
  </si>
  <si>
    <t>T3</t>
  </si>
  <si>
    <t>Liaise with Town Planning representative to trigger negotiation with land owner and identify planning requirements (e.g. TWAO). Update Land &amp; Consents Strategy and associated Commitments accordingly.</t>
  </si>
  <si>
    <t>A35="Yes"</t>
  </si>
  <si>
    <t>""="Yes"</t>
  </si>
  <si>
    <t>{D8}="Yes"&amp;&amp;[{D9|D10}="Yes"]</t>
  </si>
  <si>
    <t>{D8|D10}="Yes"</t>
  </si>
  <si>
    <t>T4</t>
  </si>
  <si>
    <t>Undertake site-specific Desktop Study for the proposed Compound/Haul Road/Access Point and select location with the least environmental and social impacts (e.g. least biodiversity loss and/or least nuisance to local community)</t>
  </si>
  <si>
    <t>{D20|D21|D22|D26}="Yes"</t>
  </si>
  <si>
    <t>{D16|D19|D17}="Yes"</t>
  </si>
  <si>
    <t>T5</t>
  </si>
  <si>
    <t>Provide findings of site-specific Desktop Study to Contractor for associated environmental and social risks (e.g. ecology,  noise &amp; vibration, pollution, invasive species, etc.) to be addressed as part of the Work Package Plan (WPP) and/or Environment &amp; Social Management Plan (ESMP).</t>
  </si>
  <si>
    <t>OR(S2="Yes",S2="Maybe")</t>
  </si>
  <si>
    <t>OR(""="Yes",""="Maybe")</t>
  </si>
  <si>
    <t>S2 = ""_x000D_
The project involves modifying, replacing and/or building site compound(s), haul road(s) and/or access point(s)._x000D_
S2 = ""_x000D_
The project involves modifying, replacing and/or building site compound(s), haul road(s) and/or access point(s).</t>
  </si>
  <si>
    <t>[{D11}="Yes"]&amp;&amp;[{A5|A6}="Yes"]</t>
  </si>
  <si>
    <t>{D11|A5|A6}="Yes"</t>
  </si>
  <si>
    <t>T163</t>
  </si>
  <si>
    <t>Obtain appropriate landowner consent prior to works</t>
  </si>
  <si>
    <t>{A17|S4|S5}="Yes"</t>
  </si>
  <si>
    <t>{A14|A15}="Yes"</t>
  </si>
  <si>
    <t>T7</t>
  </si>
  <si>
    <t xml:space="preserve">Undertake site-specific Desktop Study for the proposed Site Investigation and select locations with the least environmental and social impacts (e.g. least biodiversity loss and/or least nuisance to local community) </t>
  </si>
  <si>
    <t>OR(S3="Yes",S3="Maybe")</t>
  </si>
  <si>
    <t>S3 = ""_x000D_
The project involves intrusive site investigation(s) (e.g. ground Investigation, track bed investigation, structural coring, etc.)_x000D_
S3 = ""_x000D_
The project involves intrusive site investigation(s) (e.g. ground Investigation, track bed investigation, structural coring, etc.)</t>
  </si>
  <si>
    <t>[{D19}="Yes"]&amp;&amp;[{P2}="&gt;£50m"]</t>
  </si>
  <si>
    <t>[{D19}="Yes"]&amp;&amp;[{P2}="£20m-£50m"]</t>
  </si>
  <si>
    <t>T8</t>
  </si>
  <si>
    <t>Provide findings of site-specific Desktop Study to Contractor for environmental and social risks associated with this activity (e.g. ecology,  noise &amp; vibration, pollution, invasive species, etc.) to be addressed as part of the Work Package Plan (WPP) and/or Environment &amp; Social Management Plan (ESMP).</t>
  </si>
  <si>
    <t>{D25|S12|S17}="Yes"</t>
  </si>
  <si>
    <t>{S18}="Yes"</t>
  </si>
  <si>
    <t>T10</t>
  </si>
  <si>
    <t>Principal Contractor to provide Safety, Health &amp; Environment Advisor with environmental competence and experience in Construction</t>
  </si>
  <si>
    <t>&lt;a href="http://networkrailstandards/StandardHeaderView.aspx?id=27303" target="_blank"&gt;NR/L2/INI/CP0070 Principal Contractor Licensing Scheme&lt;/a&gt; (Appendix E)</t>
  </si>
  <si>
    <t>! This is a requirement under the Principal Contractor Licensing Scheme (NR/L2/INI/CP0070) !</t>
  </si>
  <si>
    <t>AND(VLOOKUP(P2,tblProjectValues,2,False)&lt;=3,AND(S21&lt;&gt;"Yes",S22&lt;&gt;"Yes"))</t>
  </si>
  <si>
    <t>AND(VLOOKUP("Select from drop down list…",tblProjectValues,2,False)&lt;=3,AND(""&lt;&gt;"Yes",""&lt;&gt;"Yes"))</t>
  </si>
  <si>
    <t>{D17&amp;A34}="Yes"</t>
  </si>
  <si>
    <t>{D17|A34}="Yes"</t>
  </si>
  <si>
    <t>T11</t>
  </si>
  <si>
    <t>Principal Contractor to have an Environmental Professional with IEMA Associate membership (or equivalent) available to the Project</t>
  </si>
  <si>
    <t>AND(VLOOKUP(P2,tblProjectValues,2,False)=4,AND(S21&lt;&gt;"Yes",S22&lt;&gt;"Yes"))</t>
  </si>
  <si>
    <t>AND(VLOOKUP("Select from drop down list…",tblProjectValues,2,False)=4,AND(""&lt;&gt;"Yes",""&lt;&gt;"Yes"))</t>
  </si>
  <si>
    <t>{A32|A33}="Yes"</t>
  </si>
  <si>
    <t>T12</t>
  </si>
  <si>
    <t>Principal Contractor to have an Environmental Professional with IEMA Practitioner membership (or equivalent) embedded in the Project</t>
  </si>
  <si>
    <t>AND(VLOOKUP(P2,tblProjectValues,2,False)=5,AND(S21&lt;&gt;"Yes",S22&lt;&gt;"Yes"))</t>
  </si>
  <si>
    <t>AND(VLOOKUP("Select from drop down list…",tblProjectValues,2,False)=5,AND(""&lt;&gt;"Yes",""&lt;&gt;"Yes"))</t>
  </si>
  <si>
    <t>{A16|A17}="Yes"</t>
  </si>
  <si>
    <t>{S2|A18}="Yes"</t>
  </si>
  <si>
    <t>T13</t>
  </si>
  <si>
    <t xml:space="preserve">Principal Contractor to provide Full time Environment Advisor (or equivalent) with IEMA Practitioner membership (or equivalent) and at least 5 years experience in Construction </t>
  </si>
  <si>
    <t>AND(VLOOKUP(P2,tblProjectValues,2,False)=6,AND(S21&lt;&gt;"Yes",S22&lt;&gt;"Yes"))</t>
  </si>
  <si>
    <t>AND(VLOOKUP("Select from drop down list…",tblProjectValues,2,False)=6,AND(""&lt;&gt;"Yes",""&lt;&gt;"Yes"))</t>
  </si>
  <si>
    <t>[{D12|D17}="Yes"]&amp;&amp;[{A7|A8|A9|A10}="Yes"]</t>
  </si>
  <si>
    <t>{D12|D17|A7|A8|A9|A10}="Yes"</t>
  </si>
  <si>
    <t>T14</t>
  </si>
  <si>
    <t>Principal Contractor to provide Full time Environment Manager (or equivalent) with Full IEMA membership (or equivalent) and at least 5 years experience in Construction</t>
  </si>
  <si>
    <t>AND(VLOOKUP(P2,tblProjectValues,2,False)=7,AND(S21&lt;&gt;"Yes",S22&lt;&gt;"Yes"))</t>
  </si>
  <si>
    <t>AND(VLOOKUP("Select from drop down list…",tblProjectValues,2,False)=7,AND(""&lt;&gt;"Yes",""&lt;&gt;"Yes"))</t>
  </si>
  <si>
    <t>T155</t>
  </si>
  <si>
    <t>Develop a Design Environment &amp; Social Management Plan (ESMP) using Network Rail template</t>
  </si>
  <si>
    <t>&lt;a href="https://safety.networkrail.co.uk/wp-content/uploads/2020/06/ESMP-FINAL-FOR-ISSUE.docx" target=_"blank"&gt;Environment and Social Management Plan (ESMP) Template&lt;/a&gt;
&lt;br&gt;
&lt;br&gt;&lt;a href="https://safety.networkrail.co.uk/esd-guidance-notes/" target=_"blank"&gt;E&amp;SD Guidance Notes&lt;a/&gt;</t>
  </si>
  <si>
    <t>! Mandated under NR/L2/ENV/015, Section 4.2 !
! This action can only be scoped out after consultation with the project Environment &amp; Sustainability Representative !</t>
  </si>
  <si>
    <t>AND(N1="No",AND(S21&lt;&gt;"Yes",S22&lt;&gt;"Yes"))</t>
  </si>
  <si>
    <t>AND("Yes"="No",AND(""&lt;&gt;"Yes",""&lt;&gt;"Yes"))</t>
  </si>
  <si>
    <t>[{D9|D10}="Yes"]&amp;&amp;[{A2|A3|A4|A12}="Yes"]</t>
  </si>
  <si>
    <t>{D9|D10|A2|A3|A4|A12}="Yes"</t>
  </si>
  <si>
    <t>T156</t>
  </si>
  <si>
    <t>Develop a Construction Environment &amp; Social Management Plan (ESMP) using Network Rail template</t>
  </si>
  <si>
    <t>T157</t>
  </si>
  <si>
    <t>Review Design ESMP using the Environmental &amp; Social Contract Review and Acceptance Form (EN3)</t>
  </si>
  <si>
    <t>&lt;a href="https://safety.networkrail.co.uk/wp-content/uploads/2019/01/EN3-Review-and-Acceptance-Form-Template-NEW.xlsx" target=_"blank"&gt;Environmental &amp; Social Contract Review and Acceptance Form&lt;a/&gt;</t>
  </si>
  <si>
    <t>! Mandated as a PACE Product !
! This action can only be scoped out after consultation with the project Environment &amp; Sustainability Representative !</t>
  </si>
  <si>
    <t>T158</t>
  </si>
  <si>
    <t>Review Construction ESMP using the Environmental &amp; Social Review and Acceptance Form (EN3)</t>
  </si>
  <si>
    <t>T159</t>
  </si>
  <si>
    <t>Handover any medium to long term permit, licence or consent conditions and requirements (e.g. maintenance and monitoring) to the Route with associated budget through the AMP process</t>
  </si>
  <si>
    <t>OR(D2="Yes",D2.1="Yes",D4.1="Yes",D4.2="Yes",D4.3="Yes",D4.4="Yes",D4.5="Yes",D4.6="Yes",D4.7="Yes",D4.8="Yes",D5="Yes",D9="Yes",D13="Yes",D15.1="Yes",D15.2="Yes",D15.3="Yes",D15.4="Yes",S8="Yes",A12="Yes",A25="Yes")</t>
  </si>
  <si>
    <t>OR(""="Yes",""="Yes",""="Yes",""="Yes",""="Yes",""="Yes",""="Yes",""="Yes",""="Yes",""="Yes",""="Yes",""="Yes",""="Yes",""="Yes",""="Yes",""="Yes",""="Yes",""="Yes",""="Yes",""="Yes")</t>
  </si>
  <si>
    <t>D2 = ""_x000D_
Are there records of protected species within 1km of the project area?
! Absence of records does not confirm absence of protected species !_x000D_
D2.1 = ""_x000D_
If No, within 2km? _x000D_
D4.1 = ""_x000D_
Site of Special Scientific Interest (SSSI)_x000D_
D4.2 = ""_x000D_
Special Area of Conservation (SAC)_x000D_
D4.3 = ""_x000D_
Special Protection Area (SPA)_x000D_
D4.4 = ""_x000D_
Ramsar_x000D_
D4.5 = ""_x000D_
Area of Outstanding Natural Beauty (AONB)_x000D_
D4.6 = ""_x000D_
National Park_x000D_
D4.7 = ""_x000D_
National Nature Reserve_x000D_
D4.8 = ""_x000D_
Local Nature Reserve_x000D_
D5 = ""_x000D_
Is there an Ancient Woodland Site near (&lt;50m) or within the project area?_x000D_
D9 = ""_x000D_
Is the project area within 10m of a sea, estuary, watercourse (main river or ordinary watercourse such as open drainage, brook, etc.) or other surface water body (pond, canal, lake, loch, reservoir, etc.)?_x000D_
D13 = ""_x000D_
Is the project area within or near a fluvial, coastal (i.e. Flood Zone 3) and/or surface water high flood risk area?_x000D_
D15.1 = ""_x000D_
Grade I and II Listed buildings_x000D_
D15.2 = ""_x000D_
Scheduled ancient monuments_x000D_
D15.3 = ""_x000D_
Conservation areas_x000D_
D15.4 = ""_x000D_
World heritage sites_x000D_
S8 = ""_x000D_
The project involves modifying, replacing and/or installing new drainage asset (e.g. track drainage, culvert, etc.)_x000D_
A12 = ""_x000D_
Will the project require temporary or permanent water discharge to surface water or sewerage system?_x000D_
A25 = ""_x000D_
Will the project require water abstraction (from surface water or groundwater) during construction and/or operation?</t>
  </si>
  <si>
    <t>{A20|A21}="Yes"</t>
  </si>
  <si>
    <t>T15</t>
  </si>
  <si>
    <t xml:space="preserve">Liaise with the project Environment &amp; Sustainability Representative (Ecologist, Specialist, Manager) for local records of ecology surveys (not published on Geo-RINM)
</t>
  </si>
  <si>
    <t>Note: Consult an Ecologist to confirm validity and suitability of any existing survey report for this project</t>
  </si>
  <si>
    <t>{A23|A24}="Yes"</t>
  </si>
  <si>
    <t>T16</t>
  </si>
  <si>
    <t xml:space="preserve">Request and review ecology survey report identified on Geo-RINM.
</t>
  </si>
  <si>
    <t>Note: Consult an Ecologist to confirm validity and suitability of the survey report for this project</t>
  </si>
  <si>
    <t>D1="Yes"</t>
  </si>
  <si>
    <t>D1 = ""_x000D_
Are there records of ecology survey(s) covering the project area on Geo-RINM?
! Absence of records on Geo-RINM does not confirm absence of previous surveys recorded locally!
! Preliminary Ecological Appraisals require re-validation after 24 months !</t>
  </si>
  <si>
    <t>[{D13|D9}="Yes"]&amp;&amp;[{A28}="Yes"]</t>
  </si>
  <si>
    <t>{A28|D13|D9}="Yes"</t>
  </si>
  <si>
    <t>T17</t>
  </si>
  <si>
    <r>
      <t xml:space="preserve">Commission </t>
    </r>
    <r>
      <rPr>
        <b/>
        <sz val="11"/>
        <color theme="1"/>
        <rFont val="Calibri"/>
        <family val="2"/>
        <scheme val="minor"/>
      </rPr>
      <t>Preliminary Ecological Appraisal (PEA)</t>
    </r>
    <r>
      <rPr>
        <sz val="11"/>
        <color theme="1"/>
        <rFont val="Calibri"/>
        <family val="2"/>
        <scheme val="minor"/>
      </rPr>
      <t xml:space="preserve"> including Phase 1 Habitat survey (unless valid PEA already available) </t>
    </r>
  </si>
  <si>
    <t>&lt;a href=" https://safety.networkrail.co.uk/wp-content/uploads/2018/06/Biodiversity-planning-and-managing-Guidance-Note.pdf" target="_blank"&gt;Biodiversity planning and managing – Guidance Note&lt;/a&gt;
&lt;br&gt;
&lt;br&gt;Integrate PEA findings and recommendations into Option Selection/Outline Design/Detailed Design/Construction</t>
  </si>
  <si>
    <t>! Mandated under NR/L2/ENV/015, Section 6.1 !
! This action can only be scoped out after consultation with the project Environment &amp; Sustainability Representative !
Note: Provide information gathered from Geo-RINM and NHD to the ecology services provider as part of the scope of works</t>
  </si>
  <si>
    <t>T18</t>
  </si>
  <si>
    <t>Commission further surveys if required (i.e. Phase 2 Species absence/presence survey) based on findings and recommendations from PEA report</t>
  </si>
  <si>
    <t>{A11}="Yes"</t>
  </si>
  <si>
    <t>T21</t>
  </si>
  <si>
    <t xml:space="preserve">Develop and implement Invasive Non-Native Species (INNS) Management Plan including bio-security control measures to prevent spreading (Japanese Knotweed, Giant Hogweed, Himalayan Balsam, etc.) </t>
  </si>
  <si>
    <t>D7="Yes"</t>
  </si>
  <si>
    <t>D7 = ""_x000D_
Are there records of Japanese Knotweed, Giant Hogweed or Himalayan Balsam (Invasive Non-Native Species - INNS) near (&lt;50m) or within the project area?
! Absence of records does not confirm absence of INNS !
Note: Other non-native invasive plant species (e.g. Cotoneaster, Rhododendron) must be considered as part of a Preliminary Ecological Appraisal (PEA)</t>
  </si>
  <si>
    <t>T22</t>
  </si>
  <si>
    <t>Plan works outside sensitive periods for wildlife (e.g. bird nesting, GCN hibernation, bat maternity and hibernation, badger winter sleep, etc.) when there is a risk to affect protected species</t>
  </si>
  <si>
    <t>T23</t>
  </si>
  <si>
    <t xml:space="preserve">Implement and maintain exclusion zone around protected trees based on Tree Root Protection Zone to prevent adverse impact. </t>
  </si>
  <si>
    <t>&lt;a href="https://safety.networkrail.co.uk/wp-content/uploads/2017/09/Shared-Learning-Tree-Root-Preservation-Zone-management_August-2017.pdf" target=_"blank"&gt;Tree Root Protection Shared Learning&lt;/a&gt;</t>
  </si>
  <si>
    <t>OR(D5="Yes",D6="Yes")</t>
  </si>
  <si>
    <t>OR(""="Yes",""="Yes")</t>
  </si>
  <si>
    <t>D5 = ""_x000D_
Is there an Ancient Woodland Site near (&lt;50m) or within the project area?_x000D_
D6 = ""_x000D_
Are there records of Tree Preservation Order (TPO) near (&lt;50m) or within the project area?
! Absence of records does not confirm absence of TPO !</t>
  </si>
  <si>
    <t>T25</t>
  </si>
  <si>
    <t>If transformer oil containment e.g. bunding is required (as per NR/L1/ELP/27000), integrate design solutions to prevent wildlife entrapment</t>
  </si>
  <si>
    <t>&lt;a href="https://networkrail.sharepoint.com/sites/LessonsLearned/Lists/Lessons%20Learnt%20Database/DispForm.aspx?ID=813&amp;e=zcnh4m" target=_"blank"&gt; Shared Learning - Great Crested Newt trapped in Transformer Sump&lt;/a&gt;
&lt;br&gt;
&lt;br&gt;&lt;a href="http://networkrailstandards/StandardHeaderView.aspx?id=27116" target=_"blank"&gt;NR/L1/ELP/27000 Policy Requirements for Electrical Power Assets&lt;/a&gt; (See Policy Number EP-115 with regards to Bunding)
&lt;br&gt;
&lt;br&gt;&lt;a href="http://networkrailstandards/StandardHeaderView.aspx?id=27211" target=_"blank"&gt;NR/L1/ELP/27000 - Appendices&lt;/a&gt; (See Appendix O- Distribution Transformer Siting Risk Assessment Matrix)</t>
  </si>
  <si>
    <t>S13="Yes"</t>
  </si>
  <si>
    <t>S13 = ""_x000D_
The project involves replacing or installing new feeder station or sub-station</t>
  </si>
  <si>
    <t>T26</t>
  </si>
  <si>
    <t>Undertake OLE bird flight collision risk assessment and include diverter into design if recommended</t>
  </si>
  <si>
    <t>OR(S12="Yes",S12="Maybe")</t>
  </si>
  <si>
    <t>S12 = ""_x000D_
The project involves replacing or installing new OLE_x000D_
S12 = ""_x000D_
The project involves replacing or installing new OLE</t>
  </si>
  <si>
    <t>T27</t>
  </si>
  <si>
    <t>Undertake bird nesting inspection if undertaking vegetation management between March and October.</t>
  </si>
  <si>
    <t>&lt;a href="https://safety.networkrail.co.uk/wp-content/uploads/2019/02/breeding-bird-briefing-2019-v2.pdf" target=_"blank"&gt;Breeding Bird and Nest Check Briefing 2019&lt;/a&gt;
&lt;br&gt;
&lt;br&gt;&lt;a href="https://safety.networkrail.co.uk/wp-content/uploads/2019/02/ESD29-Breeding-Bird-and-Nest-Check-form.pdf" target=_"blank"&gt;ESD29 - Breeding Bird and Nest Check Form&lt;/a&gt;</t>
  </si>
  <si>
    <t>! Only SAFETY CRITICAL vegetation management can be carried out between March and October (bird nesting season)  !</t>
  </si>
  <si>
    <t>OR(S1="Yes",S1="Maybe")</t>
  </si>
  <si>
    <t>S1 = ""_x000D_
The project involves vegetation management and/or land take._x000D_
S1 = ""_x000D_
The project involves vegetation management and/or land take.</t>
  </si>
  <si>
    <t>T28</t>
  </si>
  <si>
    <t xml:space="preserve"> Undertake vegetation management activity under a method statement reviewed and approved by an ecologist, including watching brief by an ecologist or by an ecological clerk of works</t>
  </si>
  <si>
    <t>T29</t>
  </si>
  <si>
    <t>Liaise with the project Environment &amp; Sustainability Representative regarding SSSI Site Management Statement (SMS) and activities allowed under this agreement</t>
  </si>
  <si>
    <t>D4.1.1.1="Yes"</t>
  </si>
  <si>
    <t>D4.1.1.1 = ""_x000D_
Is there an up to date Site Management Statement (SMS) in place?
Note: there is no SMS in Wales and Scotland: Answer 'No' by default</t>
  </si>
  <si>
    <t>T30</t>
  </si>
  <si>
    <t xml:space="preserve">Liaise with Section Manager (Off Track) regarding existing treatment schedule to control Invasive Non-Native Species (Japanese Knotweed, Giant Hogweed, Himalayan Balsam, etc.) </t>
  </si>
  <si>
    <t>T146</t>
  </si>
  <si>
    <t>Liaise with Section Manager (Off Track) regarding tagged trees</t>
  </si>
  <si>
    <t>Lineside trees are tagged by Network Rail for 2 reasons:
1.	They represent a risk to the infrastructure and so are tagged for later pruning or removal 
2.	They represent a fine example of a particular tree species and are tagged because they should not be removed e.g. veteran tree
Projects should contact off track section manager to find out why the tree is tagged i.e. which of the two reasons above applies before any decisions are made.
Tagged tree information is recorded on the Ellipse system.</t>
  </si>
  <si>
    <t>T31</t>
  </si>
  <si>
    <t>Liaise with Local Authority for latest Tree Preservation Order (TPO) locations (if not provided by Preliminary Ecological Appraisal)</t>
  </si>
  <si>
    <t>T32</t>
  </si>
  <si>
    <t>Liaise with Ecologist and/or Regulator (Natural England, Natural Resources Wales, Scottish Natural Heritage) and apply for Protected Species Licence and/or SSSI Assent if required.</t>
  </si>
  <si>
    <t>OR(D2="Yes",D2.1="Yes",D4.1="Yes")</t>
  </si>
  <si>
    <t>OR(""="Yes",""="Yes",""="Yes")</t>
  </si>
  <si>
    <t>D2 = ""_x000D_
Are there records of protected species within 1km of the project area?
! Absence of records does not confirm absence of protected species !_x000D_
D2.1 = ""_x000D_
If No, within 2km? _x000D_
D4.1 = ""_x000D_
Site of Special Scientific Interest (SSSI)</t>
  </si>
  <si>
    <t>T33</t>
  </si>
  <si>
    <t>Liaise with Local Authority and apply for Consent if works on protected trees (or within their Tree Root Protection Zone) is unavoidable</t>
  </si>
  <si>
    <t>AND(OR(S1="Yes",S1="Maybe"),OR(D6="Yes",D15.3="Yes"))</t>
  </si>
  <si>
    <t>AND(OR(""="Yes",""="Maybe"),OR(""="Yes",""="Yes"))</t>
  </si>
  <si>
    <t>S1 = ""_x000D_
The project involves vegetation management and/or land take._x000D_
S1 = ""_x000D_
The project involves vegetation management and/or land take._x000D_
D6 = ""_x000D_
Are there records of Tree Preservation Order (TPO) near (&lt;50m) or within the project area?
! Absence of records does not confirm absence of TPO !_x000D_
D15.3 = ""_x000D_
Conservation areas</t>
  </si>
  <si>
    <t>T34</t>
  </si>
  <si>
    <t>Liaise with Local Authority and apply for hedgerow Licence if vegetation management activities are affecting an important countryside hedgerow</t>
  </si>
  <si>
    <t>T35</t>
  </si>
  <si>
    <t>Liaise with Forestry Commission and apply for tree felling Licence if planning to fell large volume of trees outside the operational railway envelope</t>
  </si>
  <si>
    <t>AND(OR(S1="Yes",S1="Maybe"),A1="Yes")</t>
  </si>
  <si>
    <t>AND(OR(""="Yes",""="Maybe"),""="Yes")</t>
  </si>
  <si>
    <t>S1 = ""_x000D_
The project involves vegetation management and/or land take._x000D_
S1 = ""_x000D_
The project involves vegetation management and/or land take._x000D_
A1 = ""_x000D_
Will vegetation management and/or land take impact an area &gt;1,500m2?</t>
  </si>
  <si>
    <t>T36</t>
  </si>
  <si>
    <t>Update Land &amp; Consents Strategy and associated Commitments to consider consultation with National Park Authority due to potential impact on the Park</t>
  </si>
  <si>
    <t>D4.6="Yes"</t>
  </si>
  <si>
    <t>D4.6 = ""_x000D_
National Park</t>
  </si>
  <si>
    <t>T37</t>
  </si>
  <si>
    <t>Update Land &amp; Consents Strategy and associated Commitments to consider consultation with National Nature Reserve Managing Body due to potential impact on the Reserve</t>
  </si>
  <si>
    <t>D4.7="Yes"</t>
  </si>
  <si>
    <t>D4.7 = ""_x000D_
National Nature Reserve</t>
  </si>
  <si>
    <t>T38</t>
  </si>
  <si>
    <t>Update Land &amp; Consents Strategy and associated Commitments to consider consultation with AONB Conservation Board due to potential impact on the AONB</t>
  </si>
  <si>
    <t>D4.5="Yes"</t>
  </si>
  <si>
    <t>D4.5 = ""_x000D_
Area of Outstanding Natural Beauty (AONB)</t>
  </si>
  <si>
    <t>T39</t>
  </si>
  <si>
    <t>Update Land &amp; Consents Strategy and associated Commitments to consider Habitats Regulations Assessment (HRA Screening) due to potential impact on SAC/SPA/Ramsar site</t>
  </si>
  <si>
    <t>OR(D4.2="Yes",D4.3="Yes",D4.4="Yes")</t>
  </si>
  <si>
    <t>D4.2 = ""_x000D_
Special Area of Conservation (SAC)_x000D_
D4.3 = ""_x000D_
Special Protection Area (SPA)_x000D_
D4.4 = ""_x000D_
Ramsar</t>
  </si>
  <si>
    <t>T40</t>
  </si>
  <si>
    <t>Update Land &amp; Consents Strategy and associated Commitments to consider consultation with Local Authority due to potential impact on Local Nature Reserve</t>
  </si>
  <si>
    <t>D4.8="Yes"</t>
  </si>
  <si>
    <t>D4.8 = ""_x000D_
Local Nature Reserve</t>
  </si>
  <si>
    <t>T41</t>
  </si>
  <si>
    <t>Update Land &amp; Consents Strategy and associated Commitments to consider consultation with Local Authority due to potential impact on Ancient Woodland</t>
  </si>
  <si>
    <t>D5="Yes"</t>
  </si>
  <si>
    <t>D5 = ""_x000D_
Is there an Ancient Woodland Site near (&lt;50m) or within the project area?</t>
  </si>
  <si>
    <t>T43</t>
  </si>
  <si>
    <t>&lt;a href="http://nepubprod.appspot.com/publication/5850908674228224" target=_"blank"&gt;The Biodiversity Metric 2.0 (JP029)&lt;/a&gt;</t>
  </si>
  <si>
    <t>! Mandated under NR/L2/ENV/015, Section 6.1 !
! This action can only be scoped out after consultation with the project Environment &amp; Sustainability Representative !</t>
  </si>
  <si>
    <t>T44</t>
  </si>
  <si>
    <t>Assess opportunity to integrate green/blue infrastructure principles into design options (e.g. green wall, green roof, vegetated retaining wall and other nature-based engineering solutions)</t>
  </si>
  <si>
    <t>OR(OR(""="Yes",""="Yes"),OR(""="Maybe",""="Maybe"))</t>
  </si>
  <si>
    <t>T45</t>
  </si>
  <si>
    <t>Secure budget and resources to deliver Biodiversity Net Gain, including long term habitat management</t>
  </si>
  <si>
    <t>! Apply the Biodiversity Mitigation Strategy !</t>
  </si>
  <si>
    <t>T46</t>
  </si>
  <si>
    <r>
      <t>Commission</t>
    </r>
    <r>
      <rPr>
        <b/>
        <sz val="11"/>
        <color theme="1"/>
        <rFont val="Calibri"/>
        <family val="2"/>
        <scheme val="minor"/>
      </rPr>
      <t xml:space="preserve"> Preliminary Risk Assessment (PRA)</t>
    </r>
    <r>
      <rPr>
        <sz val="11"/>
        <color theme="1"/>
        <rFont val="Calibri"/>
        <family val="2"/>
        <scheme val="minor"/>
      </rPr>
      <t xml:space="preserve"> based on a desktop study and site walkover to develop a Source-Pathway-Receptor Conceptual Model</t>
    </r>
  </si>
  <si>
    <t xml:space="preserve">Integrate findings and recommendations from Preliminary Risk Assessment (PRA) into Option Selection/Outline Design/Detailed Design/Construction including avoidance and/or control measures within Design &amp; Construction ESMP
&lt;br&gt;
&lt;br&gt;&lt;a href="https://www.claire.co.uk/useful-government-legislation-and-guidance-by-country/198-doe-industry-profiles" target=_"blank"&gt; Department of Environment (DoE) Industry Profiles&lt;/a&gt; (published in 1995) provide information on the processes, materials and waste associated with individual industries with regard to land contamination.
&lt;br&gt;
&lt;br&gt;If Mining Risk identified, complete the &lt;a href="https://networkrail.sharepoint.com/sites/myconnect/ste/Pages/Mining.aspx" target=_"blank"&gt;Phase 1 Mining Report Request Form&lt;/a&gt;
&lt;br&gt;And submit it to &lt;a href="nation​​alminingengineer@networkrail.co.uk" target=_"blank"&gt;
</t>
  </si>
  <si>
    <t>! Mandated under NR/L2/ENV/015, Section 6.2 !
! This action can only be scoped out after consultation with the project Environment &amp; Sustainability Representative !</t>
  </si>
  <si>
    <t>OR(OR(S4="Yes",S5="Yes",S6="Yes",S7="Yes",S8="Yes",S11="Yes",S12="Yes",S13="Yes",S16="Yes"),OR(S4="Maybe",S5="Maybe",S6="Maybe",S7="Maybe",S8="Maybe",S11="Maybe",S12="Maybe",S13="Maybe",S16="Maybe"))</t>
  </si>
  <si>
    <t>OR(OR(""="Yes",""="Yes",""="Yes",""="Yes",""="Yes",""="Yes",""="Yes",""="Yes",""="Yes"),OR(""="Maybe",""="Maybe",""="Maybe",""="Maybe",""="Maybe",""="Maybe",""="Maybe",""="Maybe",""="Maybe"))</t>
  </si>
  <si>
    <t>S4 = ""_x000D_
The project involves modifying, replacing and/or installing new structure (e.g. bridge, footbridge, viaduct, tunnel, platform)._x000D_
S5 = ""_x000D_
The project involves modifying, replacing and/or installing new building (e.g. office, station, depot)._x000D_
S6 = ""_x000D_
The project involves other civils work (e.g. foundations, fencing, walkway, etc.)._x000D_
S7 = ""_x000D_
The project involves modifying or stabilising earthworks or other geotechnical asset (e.g. embankment, cutting, scouring protection)._x000D_
S8 = ""_x000D_
The project involves modifying, replacing and/or installing new drainage asset (e.g. track drainage, culvert, etc.)_x000D_
S11 = ""_x000D_
The project involves new or modified sidings_x000D_
S12 = ""_x000D_
The project involves replacing or installing new OLE_x000D_
S13 = ""_x000D_
The project involves replacing or installing new feeder station or sub-station_x000D_
S16 = ""_x000D_
The project involves replacing and/or installing new S&amp;T cable route_x000D_
S4 = ""_x000D_
The project involves modifying, replacing and/or installing new structure (e.g. bridge, footbridge, viaduct, tunnel, platform)._x000D_
S5 = ""_x000D_
The project involves modifying, replacing and/or installing new building (e.g. office, station, depot)._x000D_
S6 = ""_x000D_
The project involves other civils work (e.g. foundations, fencing, walkway, etc.)._x000D_
S7 = ""_x000D_
The project involves modifying or stabilising earthworks or other geotechnical asset (e.g. embankment, cutting, scouring protection)._x000D_
S8 = ""_x000D_
The project involves modifying, replacing and/or installing new drainage asset (e.g. track drainage, culvert, etc.)_x000D_
S11 = ""_x000D_
The project involves new or modified sidings_x000D_
S12 = ""_x000D_
The project involves replacing or installing new OLE_x000D_
S13 = ""_x000D_
The project involves replacing or installing new feeder station or sub-station_x000D_
S16 = ""_x000D_
The project involves replacing and/or installing new S&amp;T cable route</t>
  </si>
  <si>
    <t>T47</t>
  </si>
  <si>
    <t>Include adequate sampling and chemical testing into Ground Investigation (GI) scope of works based on PRA findings.</t>
  </si>
  <si>
    <t>! Waste Acceptance Criteria (WAC) Testing not suitable for land contamination assessment !</t>
  </si>
  <si>
    <t>AND(OR(S3="Yes",S3="Maybe"),OR(OR(S4="Yes",S5="Yes",S6="Yes",S7="Yes",S8="Yes",S11="Yes",S12="Yes",S13="Yes",S16="Yes"),OR(S4="Maybe",S5="Maybe",S6="Maybe",S7="Maybe",S8="Maybe",S11="Maybe",S12="Maybe",S13="Maybe",S16="Maybe")))</t>
  </si>
  <si>
    <t>AND(OR(""="Yes",""="Maybe"),OR(OR(""="Yes",""="Yes",""="Yes",""="Yes",""="Yes",""="Yes",""="Yes",""="Yes",""="Yes"),OR(""="Maybe",""="Maybe",""="Maybe",""="Maybe",""="Maybe",""="Maybe",""="Maybe",""="Maybe",""="Maybe")))</t>
  </si>
  <si>
    <t>S3 = ""_x000D_
The project involves intrusive site investigation(s) (e.g. ground Investigation, track bed investigation, structural coring, etc.)_x000D_
S3 = ""_x000D_
The project involves intrusive site investigation(s) (e.g. ground Investigation, track bed investigation, structural coring, etc.)_x000D_
S4 = ""_x000D_
The project involves modifying, replacing and/or installing new structure (e.g. bridge, footbridge, viaduct, tunnel, platform)._x000D_
S5 = ""_x000D_
The project involves modifying, replacing and/or installing new building (e.g. office, station, depot)._x000D_
S6 = ""_x000D_
The project involves other civils work (e.g. foundations, fencing, walkway, etc.)._x000D_
S7 = ""_x000D_
The project involves modifying or stabilising earthworks or other geotechnical asset (e.g. embankment, cutting, scouring protection)._x000D_
S8 = ""_x000D_
The project involves modifying, replacing and/or installing new drainage asset (e.g. track drainage, culvert, etc.)_x000D_
S11 = ""_x000D_
The project involves new or modified sidings_x000D_
S12 = ""_x000D_
The project involves replacing or installing new OLE_x000D_
S13 = ""_x000D_
The project involves replacing or installing new feeder station or sub-station_x000D_
S16 = ""_x000D_
The project involves replacing and/or installing new S&amp;T cable route_x000D_
S4 = ""_x000D_
The project involves modifying, replacing and/or installing new structure (e.g. bridge, footbridge, viaduct, tunnel, platform)._x000D_
S5 = ""_x000D_
The project involves modifying, replacing and/or installing new building (e.g. office, station, depot)._x000D_
S6 = ""_x000D_
The project involves other civils work (e.g. foundations, fencing, walkway, etc.)._x000D_
S7 = ""_x000D_
The project involves modifying or stabilising earthworks or other geotechnical asset (e.g. embankment, cutting, scouring protection)._x000D_
S8 = ""_x000D_
The project involves modifying, replacing and/or installing new drainage asset (e.g. track drainage, culvert, etc.)_x000D_
S11 = ""_x000D_
The project involves new or modified sidings_x000D_
S12 = ""_x000D_
The project involves replacing or installing new OLE_x000D_
S13 = ""_x000D_
The project involves replacing or installing new feeder station or sub-station_x000D_
S16 = ""_x000D_
The project involves replacing and/or installing new S&amp;T cable route</t>
  </si>
  <si>
    <t>T48</t>
  </si>
  <si>
    <t>Apply Network Rail Standard NR/L3/ENV/044 to assess risk of track bed contamination (including desktop study and site walkover) and determine the need for sampling and chemical testing during track bed investigation (TBI).</t>
  </si>
  <si>
    <t>&lt;a href="http://networkrailstandards/StandardHeaderView.aspx?id=28955" target=_"blank"&gt;Track Maintenance Renewal or Alteration - Used Ballast and Excavation Waste Handling&lt;/a&gt; (NR/L3/ENV/044)</t>
  </si>
  <si>
    <t>! This action can only be scoped out after consultation with the project Environment &amp; Sustainability Representative !</t>
  </si>
  <si>
    <t>OR(OR(S9="Yes",S10="Yes"),OR(S9="Maybe",S10="Maybe"))</t>
  </si>
  <si>
    <t>S9 = ""_x000D_
The project involves repairing, modifying, decommissioning or renewing plain line and/or Switches &amp; Crossings (including wet beds reballasting, timber wheel works, S&amp;C abandonment)_x000D_
S10 = ""_x000D_
The project involves plain line extension (e.g. new track line, new loop, grade separation)_x000D_
S9 = ""_x000D_
The project involves repairing, modifying, decommissioning or renewing plain line and/or Switches &amp; Crossings (including wet beds reballasting, timber wheel works, S&amp;C abandonment)_x000D_
S10 = ""_x000D_
The project involves plain line extension (e.g. new track line, new loop, grade separation)</t>
  </si>
  <si>
    <t>T50</t>
  </si>
  <si>
    <t>Commission further site investigations if required based on findings and recommendations from PRA</t>
  </si>
  <si>
    <t>T51</t>
  </si>
  <si>
    <t>Commission a Piling Risk Assessment to prevent opening a pollution pathway into the groundwater</t>
  </si>
  <si>
    <t>A13="Yes"</t>
  </si>
  <si>
    <t>A13 = ""_x000D_
Will the project require piling, boring or drilling?</t>
  </si>
  <si>
    <t>T52</t>
  </si>
  <si>
    <r>
      <t xml:space="preserve">Commission </t>
    </r>
    <r>
      <rPr>
        <b/>
        <sz val="11"/>
        <color theme="1"/>
        <rFont val="Calibri"/>
        <family val="2"/>
        <scheme val="minor"/>
      </rPr>
      <t>Operational Air Quality Assessment</t>
    </r>
    <r>
      <rPr>
        <sz val="11"/>
        <color theme="1"/>
        <rFont val="Calibri"/>
        <family val="2"/>
        <scheme val="minor"/>
      </rPr>
      <t xml:space="preserve"> and liaise with Local Authority</t>
    </r>
  </si>
  <si>
    <t>! Mandated under NR/L2/ENV/015, Section 6.3 !
! This action can only be scoped out after consultation with the project Environment &amp; Sustainability Representative !</t>
  </si>
  <si>
    <t>AND(D11="Yes",A5="Yes")</t>
  </si>
  <si>
    <t>AND(""="Yes",""="Yes")</t>
  </si>
  <si>
    <t>D11 = ""_x000D_
Is the project area within an Air Quality Management Area (AQMA)?_x000D_
A5 = ""_x000D_
Will the project contribute to local air pollution from diesel rolling stock during operation (e.g. passenger train idling at new depot or expanded sidings, freight train idling at new signal location, etc.)?</t>
  </si>
  <si>
    <t>T53</t>
  </si>
  <si>
    <r>
      <t xml:space="preserve">Undertake </t>
    </r>
    <r>
      <rPr>
        <b/>
        <sz val="11"/>
        <color theme="1"/>
        <rFont val="Calibri"/>
        <family val="2"/>
        <scheme val="minor"/>
      </rPr>
      <t>Construction Air Quality Assessment</t>
    </r>
  </si>
  <si>
    <t>AND(D11="Yes",A6="Yes")</t>
  </si>
  <si>
    <t>D11 = ""_x000D_
Is the project area within an Air Quality Management Area (AQMA)?_x000D_
A6 = ""_x000D_
Will the project contribute to local air pollution (including dust and fumes) during construction (from earthworks, plant and equipment as well as vehicles for the transport of materials, etc.)?</t>
  </si>
  <si>
    <t>T54</t>
  </si>
  <si>
    <t>Specify low emissions vehicles, plant and equipment (Euro 6 engine, hybrid/solar generator, Non-Road Mobile Machinery (NRMM) requirements in London, etc.) as part of Contract &amp; Procurement</t>
  </si>
  <si>
    <t>A6="Yes"</t>
  </si>
  <si>
    <t>A6 = ""_x000D_
Will the project contribute to local air pollution (including dust and fumes) during construction (from earthworks, plant and equipment as well as vehicles for the transport of materials, etc.)?</t>
  </si>
  <si>
    <t>T56</t>
  </si>
  <si>
    <t>Consider air insulated or non-SF6 gas insulated transformer into business case development</t>
  </si>
  <si>
    <t>OR(S13="Yes",S13="Maybe")</t>
  </si>
  <si>
    <t>S13 = ""_x000D_
The project involves replacing or installing new feeder station or sub-station_x000D_
S13 = ""_x000D_
The project involves replacing or installing new feeder station or sub-station</t>
  </si>
  <si>
    <t>T57</t>
  </si>
  <si>
    <r>
      <rPr>
        <sz val="11"/>
        <color theme="1"/>
        <rFont val="Calibri"/>
        <family val="2"/>
        <scheme val="minor"/>
      </rPr>
      <t xml:space="preserve">Commission </t>
    </r>
    <r>
      <rPr>
        <b/>
        <sz val="11"/>
        <color theme="1"/>
        <rFont val="Calibri"/>
        <family val="2"/>
        <scheme val="minor"/>
      </rPr>
      <t>Operational Noise &amp; Vibration Impact Assessment</t>
    </r>
    <r>
      <rPr>
        <sz val="11"/>
        <color theme="1"/>
        <rFont val="Calibri"/>
        <family val="2"/>
        <scheme val="minor"/>
      </rPr>
      <t xml:space="preserve"> for compliance with Noise Insulation Regs and Railway Act</t>
    </r>
    <r>
      <rPr>
        <b/>
        <sz val="11"/>
        <color theme="1"/>
        <rFont val="Calibri"/>
        <family val="2"/>
        <scheme val="minor"/>
      </rPr>
      <t xml:space="preserve"> </t>
    </r>
    <r>
      <rPr>
        <sz val="11"/>
        <color theme="1"/>
        <rFont val="Calibri"/>
        <family val="2"/>
        <scheme val="minor"/>
      </rPr>
      <t>(due diligence)</t>
    </r>
  </si>
  <si>
    <t>OR(OR(OR(S10="Yes",S11="Yes"),OR(S10="Maybe",S11="Maybe")),AND(A7="Yes",D17="Yes"))</t>
  </si>
  <si>
    <t>OR(OR(OR(""="Yes",""="Yes"),OR(""="Maybe",""="Maybe")),AND(""="Yes",""="Yes"))</t>
  </si>
  <si>
    <t>S10 = ""_x000D_
The project involves plain line extension (e.g. new track line, new loop, grade separation)_x000D_
S11 = ""_x000D_
The project involves new or modified sidings_x000D_
S10 = ""_x000D_
The project involves plain line extension (e.g. new track line, new loop, grade separation)_x000D_
S11 = ""_x000D_
The project involves new or modified sidings_x000D_
A7 = ""_x000D_
Will the project contribute to an increase local noise &amp; vibration levels during operation (e.g. new or increased maintenance depot activities, additional rolling stock, rolling stock idling at new signal location, etc.)?_x000D_
D17 = ""_x000D_
Are there residential properties, business premises or community rail activities within 200m of the project area? Or for noisier works, within 500m?
Note: Please see the Social Value Framework for opportunities around social value</t>
  </si>
  <si>
    <t>T58</t>
  </si>
  <si>
    <t>Liaise with Local Authority as well as TOC/FOC to identify and agree mitigation measures based on findings and recommendations from Operational Noise &amp; Vibration Impact Assessment</t>
  </si>
  <si>
    <t>T59</t>
  </si>
  <si>
    <t>Assess potential adverse Noise Impact of Public Address and/or Warning system on nearby residents and design mitigation measures</t>
  </si>
  <si>
    <t>AND(OR(A9="Yes",A10="Yes"),OR(D17="Yes",D17.1="Yes"))</t>
  </si>
  <si>
    <t>AND(OR(""="Yes",""="Yes"),OR(""="Yes",""="Yes"))</t>
  </si>
  <si>
    <t>A9 = ""_x000D_
Will the project require the installation of a Public Address (PA) system?_x000D_
A10 = ""_x000D_
Will the project require the installation of an Automatic Track Warning System?_x000D_
D17 = ""_x000D_
Are there residential properties, business premises or community rail activities within 200m of the project area? Or for noisier works, within 500m?
Note: Please see the Social Value Framework for opportunities around social value_x000D_
D17.1 = ""_x000D_
If No, within 250m?</t>
  </si>
  <si>
    <t>T60</t>
  </si>
  <si>
    <r>
      <t xml:space="preserve">Undertake </t>
    </r>
    <r>
      <rPr>
        <b/>
        <sz val="11"/>
        <color theme="1"/>
        <rFont val="Calibri"/>
        <family val="2"/>
        <scheme val="minor"/>
      </rPr>
      <t>Construction Noise &amp; Vibration Impact Assessment</t>
    </r>
    <r>
      <rPr>
        <sz val="11"/>
        <color theme="1"/>
        <rFont val="Calibri"/>
        <family val="2"/>
        <scheme val="minor"/>
      </rPr>
      <t xml:space="preserve"> as per NR/L2/ENV/121</t>
    </r>
  </si>
  <si>
    <t>&lt;a href="http://networkrailstandards/StandardHeaderView.aspx?id=31047" target=_"blank"&gt;Managing Environmental and Social Impact of Noise and Vibration&lt;/a&gt; (NR/L2/ENV/121 )</t>
  </si>
  <si>
    <t>AND(A8="Yes",OR(D17="Yes",D17.1="Yes"))</t>
  </si>
  <si>
    <t>AND(""="Yes",OR(""="Yes",""="Yes"))</t>
  </si>
  <si>
    <t>A8 = ""_x000D_
Will the project contribute to an increase local noise &amp; vibration levels during construction (excavation/demolition works, tamping, piling, cutting, drilling, etc.)?_x000D_
D17 = ""_x000D_
Are there residential properties, business premises or community rail activities within 200m of the project area? Or for noisier works, within 500m?
Note: Please see the Social Value Framework for opportunities around social value_x000D_
D17.1 = ""_x000D_
If No, within 250m?</t>
  </si>
  <si>
    <t>T61</t>
  </si>
  <si>
    <t>Liaise with Local Authority and apply for Section 61 Consent based on Construction Noise &amp; Vibration Impact Assessment findings and recommendations (e.g. when noisy works at unsociable hours are unavoidable)</t>
  </si>
  <si>
    <t>! Mandated under NR/L2/ENV/015, Section 6.6 !
! This action can only be scoped out after consultation with the project Environment &amp; Sustainability Representative !</t>
  </si>
  <si>
    <t>T63</t>
  </si>
  <si>
    <t>Identify Best Practicable Means (BPM) such as white noise reversing alarms, battery-powered plant and equipment, planning noisy works outside inconsiderate hours, etc. to minimise impact As Low as Reasonably Practicable (ALARP)</t>
  </si>
  <si>
    <t>&lt;a href="https://safety.networkrail.co.uk/wp-content/uploads/2018/06/Noise-nuisance-and-disturbance-Guidance-Note.pdf" target=_"blank"&gt;'Noise nuisance and disturbance – Guidance Note&lt;/a&gt;</t>
  </si>
  <si>
    <t>T64</t>
  </si>
  <si>
    <t>Undertake lighting impact assessment in line with NR guidance note 'Minimising impact of artificial lighting on people and wildlife' and include adequate mitigation measures into design based on findings and recommendations</t>
  </si>
  <si>
    <t>&lt;a href="https://safety.networkrail.co.uk/wp-content/uploads/2020/02/NR_GN_ESD26-Minimising-impact-of-artificial-light-on-people-and-wildlife-v1-Feb-2020.pdf" target=_"blank"&gt;NR_GN_ESD26 – Minimising impact of artificial light on people and wildlife&lt;/a&gt;</t>
  </si>
  <si>
    <t>AND(OR(A11="Yes",S19="Yes"),OR(D17="Yes",D2="Yes"))</t>
  </si>
  <si>
    <t>A11 = ""_x000D_
Could the project require installation of temporary (i.e. construction) and/or permanent (i.e. operation) outdoor artificial lighting?_x000D_
S19 = ""_x000D_
The project involves replacing or installing new lineside E&amp;P assets (e.g. DNO, lighting, etc.)_x000D_
D17 = ""_x000D_
Are there residential properties, business premises or community rail activities within 200m of the project area? Or for noisier works, within 500m?
Note: Please see the Social Value Framework for opportunities around social value_x000D_
D2 = ""_x000D_
Are there records of protected species within 1km of the project area?
! Absence of records does not confirm absence of protected species !</t>
  </si>
  <si>
    <t>T162</t>
  </si>
  <si>
    <t>T65</t>
  </si>
  <si>
    <t>Provide containment in accordance with The Control of Pollution (Oil Storage) Regulations 2001, or equivalent in Wales and Scotland</t>
  </si>
  <si>
    <t>&lt;a href="https://safety.networkrail.co.uk/wp-content/uploads/2020/06/ESD-Briefing-Note-Transformers-Apr-18-FINAL-v-3-1.pdf" target=_"blank"&gt;ESD Briefing Note - Transformers&lt;/a&gt;</t>
  </si>
  <si>
    <t>A2="Yes"</t>
  </si>
  <si>
    <t>A2 = ""_x000D_
Will the project require handling &gt;200L of oil and/or fuel during construction (e.g. diesel generator, refuelling tank, oil-filled High Voltage cable) and/or operation (e.g. transformer, refuelling depot)?</t>
  </si>
  <si>
    <t>T66</t>
  </si>
  <si>
    <t xml:space="preserve">Apply hierarchy of control for hazardous substances through elimination and substitution for less hazardous to health and the environment </t>
  </si>
  <si>
    <t>A3="Yes"</t>
  </si>
  <si>
    <t>A3 = ""_x000D_
Will the project require substances hazardous to the environment (other than oil and fuel) during construction and/or operation (e.g. solvent, herbicide, etc.)?</t>
  </si>
  <si>
    <t>T67</t>
  </si>
  <si>
    <t>Develop Incident Response Plan (IRP)</t>
  </si>
  <si>
    <t>&lt;a href="https://safety.networkrail.co.uk/wp-content/uploads/2018/06/Pollution-prevention-land-and-water-Guidance-Note.pdf" target=_"blank"&gt;Pollution prevention (land and water) – Guidance Note&lt;/a&gt;</t>
  </si>
  <si>
    <t>T68</t>
  </si>
  <si>
    <t>Avoid spraying of herbicide near watercourses and apply for permission from the Regulator if unavoidable</t>
  </si>
  <si>
    <r>
      <t>{S1}="Yes"||{S1}="Maybe"</t>
    </r>
    <r>
      <rPr>
        <sz val="11"/>
        <color rgb="FF7030A0"/>
        <rFont val="Courier New"/>
        <family val="3"/>
      </rPr>
      <t>&amp;&amp;{D9}="Yes"&amp;&amp;{A3}="Yes"||{A3}="Don’t' Know"</t>
    </r>
  </si>
  <si>
    <t>AND(AND(OR(OR(S1="Yes",S1="Maybe",D9="Yes",A3="Yes",A3="Don’t' Know"))))</t>
  </si>
  <si>
    <t>AND(AND(OR(OR(""="Yes",""="Maybe",""="Yes",""="Yes",""="Don’t' Know"))))</t>
  </si>
  <si>
    <t>S1 = ""_x000D_
The project involves vegetation management and/or land take._x000D_
S1 = ""_x000D_
The project involves vegetation management and/or land take._x000D_
D9 = ""_x000D_
Is the project area within 10m of a sea, estuary, watercourse (main river or ordinary watercourse such as open drainage, brook, etc.) or other surface water body (pond, canal, lake, loch, reservoir, etc.)?_x000D_
A3 = ""_x000D_
Will the project require substances hazardous to the environment (other than oil and fuel) during construction and/or operation (e.g. solvent, herbicide, etc.)?_x000D_
A3 = ""_x000D_
Will the project require substances hazardous to the environment (other than oil and fuel) during construction and/or operation (e.g. solvent, herbicide, etc.)?</t>
  </si>
  <si>
    <t>T69</t>
  </si>
  <si>
    <r>
      <rPr>
        <sz val="11"/>
        <rFont val="Calibri"/>
        <family val="2"/>
        <scheme val="minor"/>
      </rPr>
      <t>Complete ballast de-icer risk assessment process</t>
    </r>
  </si>
  <si>
    <t>&lt;a href="https://safety.networkrail.co.uk/wp-content/uploads/2020/08/SCO-ENV-F001-Environmental-Site-Survey-Form-Issue-5.doc" target=_"blank"&gt;SCO Environmental Site Survey Form&gt;&lt;/a&gt;</t>
  </si>
  <si>
    <t>A4="Yes"</t>
  </si>
  <si>
    <t xml:space="preserve">A4 = ""_x000D_
Will the project require delivery of anti-icer treated rail ballast (based on programme of works)? </t>
  </si>
  <si>
    <t>T70</t>
  </si>
  <si>
    <t>Interrogate the Asbestos Risk Management System (ARMS) and PCB Register</t>
  </si>
  <si>
    <t>&lt;a href="https://arms.networkrail.co.uk/" target=_"blank"&gt;Asbestos Risk Management System (ARMS)&lt;/a&gt;
&lt;br&gt;
&lt;br&gt;&lt;a href="https://sddata.hub.networkrail.co.uk/Enviroment/Forms/AllItems.aspx?RootFolder=%2FEnviroment%2FPCB%20Register&amp;FolderCTID=0x012000FB9F7BACE3C81643A83B95403574EB51&amp;View=%7B4860448E%2D5285%2D40C4%2D97DB%2D1F16E4BF0E62%7D" target=_"blank"&gt;PCB Register&lt;/a&gt;
&lt;br&gt;
&lt;br&gt;PCB Register Holder: Karen Morris (karen.morris2@networkrail.co.uk)</t>
  </si>
  <si>
    <t>A19="Yes"</t>
  </si>
  <si>
    <t>A19 = ""_x000D_
Will existing building, structure or equipment need to be decommissioned, demounted, demolished or stripped-out as part of the project?</t>
  </si>
  <si>
    <t>T71</t>
  </si>
  <si>
    <t>Update Land &amp; Consents Strategy and associated Commitments to consider water discharge permit, land drainage consent for discharge and and/or trade effluent discharge consent</t>
  </si>
  <si>
    <t>OR(OR(S8="Yes",S8="Maybe"),A12="Yes")</t>
  </si>
  <si>
    <t>OR(OR(""="Yes",""="Maybe"),""="Yes")</t>
  </si>
  <si>
    <t>S8 = ""_x000D_
The project involves modifying, replacing and/or installing new drainage asset (e.g. track drainage, culvert, etc.)_x000D_
S8 = ""_x000D_
The project involves modifying, replacing and/or installing new drainage asset (e.g. track drainage, culvert, etc.)_x000D_
A12 = ""_x000D_
Will the project require temporary or permanent water discharge to surface water or sewerage system?</t>
  </si>
  <si>
    <t>T72</t>
  </si>
  <si>
    <r>
      <t xml:space="preserve">Undertake </t>
    </r>
    <r>
      <rPr>
        <b/>
        <sz val="11"/>
        <color theme="1"/>
        <rFont val="Calibri"/>
        <family val="2"/>
        <scheme val="minor"/>
      </rPr>
      <t>Whole Life Carbon Assessment</t>
    </r>
    <r>
      <rPr>
        <sz val="11"/>
        <color theme="1"/>
        <rFont val="Calibri"/>
        <family val="2"/>
        <scheme val="minor"/>
      </rPr>
      <t xml:space="preserve"> using the Rail Carbon Tool </t>
    </r>
  </si>
  <si>
    <t>Integrate findings and recommendations from Capital Carbon Assessment into Option Selection/Outline Design/Detailed Design/Construction
&lt;br&gt;
&lt;br&gt;&lt;a href="https://safety.networkrail.co.uk/wp-content/uploads/2019/05/capital-carbon-ESD07-v.11.pdf" target=_"blank"&gt;Capital Carbon Guidance Note&lt;/a&gt;
&lt;br&gt;
&lt;br&gt;&lt;a href="https://safety.networkrail.co.uk/home-2/environment-and-sustainable-development/energy-and-carbon-management/designing-for-low-whole-life-carbon/rail-carbon-tool/" target=_"blank"&gt;Rail Carbon Tool&lt;/a&gt;</t>
  </si>
  <si>
    <t>! Mandated under NR/L2/ENV/015, Section 6.4.2 !
! This action can only be scoped out after consultation with the project Environment &amp; Sustainability Representative !</t>
  </si>
  <si>
    <t>AND(AND(N1="No",AND(S21&lt;&gt;"Yes",S22&lt;&gt;"Yes")),VLOOKUP(P2,tblProjectValues,2,False)&gt;3)</t>
  </si>
  <si>
    <t>AND(AND("Yes"="No",AND(""&lt;&gt;"Yes",""&lt;&gt;"Yes")),VLOOKUP("Select from drop down list…",tblProjectValues,2,False)&gt;3)</t>
  </si>
  <si>
    <t>T73</t>
  </si>
  <si>
    <r>
      <t xml:space="preserve">Undertake </t>
    </r>
    <r>
      <rPr>
        <b/>
        <sz val="11"/>
        <color theme="1"/>
        <rFont val="Calibri"/>
        <family val="2"/>
        <scheme val="minor"/>
      </rPr>
      <t>Operational Energy Assessment</t>
    </r>
    <r>
      <rPr>
        <sz val="11"/>
        <color theme="1"/>
        <rFont val="Calibri"/>
        <family val="2"/>
        <scheme val="minor"/>
      </rPr>
      <t xml:space="preserve"> using an industry approved methodology such as the Chartered Institute of Building Services Engineers (CIBSE) TM54</t>
    </r>
  </si>
  <si>
    <t>Integrate findings and recommendations from Operational Energy Assessment  into Option Selection/Outline Design/Detailed Design/Construction
&lt;br&gt;
&lt;br&gt;'&lt;a href="https://safety.networkrail.co.uk/wp-content/uploads/2018/06/Operational-carbon-Guidance-Note.pdf" target=_"blank"&gt;Operational carbon – Guidance Note&lt;/a&gt;</t>
  </si>
  <si>
    <t>! Mandated under NR/L2/ENV/015, Section 6.4.3 !
! This action can only be scoped out after consultation with the project Environment &amp; Sustainability Representative !</t>
  </si>
  <si>
    <t>T76</t>
  </si>
  <si>
    <t>Specify low carbon troughing products and/or power cables</t>
  </si>
  <si>
    <t>OR(S16="Yes",S20="Yes")</t>
  </si>
  <si>
    <t>S16 = ""_x000D_
The project involves replacing and/or installing new S&amp;T cable route_x000D_
S20 = ""_x000D_
The project involves replacing and/or installing new E&amp;P cable route</t>
  </si>
  <si>
    <t>T78</t>
  </si>
  <si>
    <t>Integrate energy-efficient solutions into buildings and structures' design (PV, LED lighting, GHP, etc.)</t>
  </si>
  <si>
    <t>OR(OR(S4="Yes",S5="Yes"),OR(S4="Maybe",S5="Maybe"))</t>
  </si>
  <si>
    <t>S4 = ""_x000D_
The project involves modifying, replacing and/or installing new structure (e.g. bridge, footbridge, viaduct, tunnel, platform)._x000D_
S5 = ""_x000D_
The project involves modifying, replacing and/or installing new building (e.g. office, station, depot)._x000D_
S4 = ""_x000D_
The project involves modifying, replacing and/or installing new structure (e.g. bridge, footbridge, viaduct, tunnel, platform)._x000D_
S5 = ""_x000D_
The project involves modifying, replacing and/or installing new building (e.g. office, station, depot).</t>
  </si>
  <si>
    <t>T79</t>
  </si>
  <si>
    <t>Integrate energy-efficient solutions (e.g. solar panel, forced-air temperature control instead of Air Con, LED lighting, etc.) to power lineside equipment</t>
  </si>
  <si>
    <t>A14="Yes"</t>
  </si>
  <si>
    <t>A14 = ""_x000D_
Will the project involve modifying, replacing and/or providing new operational power supply to lineside equipment?</t>
  </si>
  <si>
    <t>T80</t>
  </si>
  <si>
    <t>Investigate DNO supply and electricity meters installation ahead of construction</t>
  </si>
  <si>
    <t>A15="Yes"</t>
  </si>
  <si>
    <t>A15 = ""_x000D_
Will the project require access to a power supply during construction?</t>
  </si>
  <si>
    <t>T81</t>
  </si>
  <si>
    <t>Specify renewable energy power and energy efficient technologies where technologies exist (e.g. battery power, solar power LED technology, etc.) as part of Contract &amp; Procurement to reduce emissions.</t>
  </si>
  <si>
    <t>T85</t>
  </si>
  <si>
    <t>Specify responsibly sourced concrete and/or aggregates (e.g. BES6001 certification) into Contract &amp; Procurement</t>
  </si>
  <si>
    <t>! Mandated under NR/L2/ENV/015, Section 6.5.2 !
! This action can only be scoped out after consultation with the project Environment &amp; Sustainability Representative !</t>
  </si>
  <si>
    <t>AND(OR(A16="Yes",A17="Yes"),VLOOKUP(P2,tblProjectValues,2,False)&gt;3)</t>
  </si>
  <si>
    <t>AND(OR(""="Yes",""="Yes"),VLOOKUP("Select from drop down list…",tblProjectValues,2,False)&gt;3)</t>
  </si>
  <si>
    <t>A16 = ""_x000D_
Will construction (including site compounds) require import of large volumes of engineering fill and/or aggregates (&gt;100t), including track bed material?_x000D_
A17 = ""_x000D_
Will construction require significant quantities of concrete and/or steel (&gt;100t), including track material?</t>
  </si>
  <si>
    <t>T86</t>
  </si>
  <si>
    <t>Specify responsibly sourced timber (e.g. FSC/PEFC certification) into Contract &amp; Procurement</t>
  </si>
  <si>
    <t>FSC certification is required for timber products sourced from vulnerable regions such as Africa and South America whilst PEFC can also be used for timber from lower risk areas such as Europe and North America.
&lt;br&gt;
&lt;br&gt;&lt;a href="https://safety.networkrail.co.uk/wp-content/uploads/2015/07/Network-Rail-Responsible-Timber-Policy.pdf" target=_"blank"&gt;Network Rail Responsible Timber Policy&lt;/a&gt;
&lt;br&gt;
&lt;br&gt;&lt;a href="https://safety.networkrail.co.uk/wp-content/uploads/2018/06/Responsibly-sourced-timber-Guidance-note-1.pdf" target=_"blank"&gt;Responsibly sourced timber – Guidance note&lt;/a&gt;</t>
  </si>
  <si>
    <t>! Mandated under NR/L2/ENV/015, Section 6.5.2.3 !
! This action can only be scoped out after consultation with the project Environment &amp; Sustainability Representative !</t>
  </si>
  <si>
    <t>A18="Yes"</t>
  </si>
  <si>
    <t>A18 = ""_x000D_
Will construction require timber or other forest products for temporary (e.g. hoarding, formwork) or permanent use (e.g. structural frame, cladding) other than rail sleepers?</t>
  </si>
  <si>
    <t>T87</t>
  </si>
  <si>
    <t>Specify no single use plastic (e.g. plastic-free packaging) into Contract &amp; Procurement</t>
  </si>
  <si>
    <t>T88</t>
  </si>
  <si>
    <t xml:space="preserve">Consider rail and river networks as alternatives to road transport for large quantities of materials </t>
  </si>
  <si>
    <t>T90</t>
  </si>
  <si>
    <r>
      <t xml:space="preserve">Undertake </t>
    </r>
    <r>
      <rPr>
        <b/>
        <sz val="11"/>
        <color theme="1"/>
        <rFont val="Calibri"/>
        <family val="2"/>
        <scheme val="minor"/>
      </rPr>
      <t xml:space="preserve">Resource Efficiency Assessment/ Workshop </t>
    </r>
    <r>
      <rPr>
        <sz val="11"/>
        <color theme="1"/>
        <rFont val="Calibri"/>
        <family val="2"/>
        <scheme val="minor"/>
      </rPr>
      <t>to minimise materials need, prevent waste and maximise reuse through LEAN design and value engineering</t>
    </r>
  </si>
  <si>
    <t>&lt;a href="https://safety.networkrail.co.uk/wp-content/uploads/2017/07/Resource-Efficiency-Workshop-Slides.pptx" target=_"blank"&gt;Resource Efficiency Workshop&lt;/a&gt;
&lt;br&gt;
&lt;br&gt;&lt;a href="https://safety.networkrail.co.uk/wp-content/uploads/2017/06/Guidance-on-Design-out-Waste-Workshop.pdf" target=_"blank"&gt;Design Out Waste Workshop&lt;/a&gt;
&lt;br&gt;
&lt;br&gt;Integrate findings from Resource Efficiency &amp; Design Out Waste Workshop into Option Selection/Outline Design/Detailed Design/Construction</t>
  </si>
  <si>
    <t>! Mandated under NR/L2/ENV/015, Section 6.5.1 !
! This action can only be scoped out after consultation with the project Environment &amp; Sustainability Representative !</t>
  </si>
  <si>
    <t>AND(OR(A19="Yes",A20="Yes",A21="Yes"),VLOOKUP(P2,tblProjectValues,2,False)&gt;=6)</t>
  </si>
  <si>
    <t>AND(OR(""="Yes",""="Yes",""="Yes"),VLOOKUP("Select from drop down list…",tblProjectValues,2,False)&gt;=6)</t>
  </si>
  <si>
    <t>A19 = ""_x000D_
Will existing building, structure or equipment need to be decommissioned, demounted, demolished or stripped-out as part of the project?_x000D_
A20 = ""_x000D_
Are the construction works likely to generate significant volumes of demolition and/or excavation material (&gt;100 tonnes)?_x000D_
A21 = ""_x000D_
Are the works likely to generate significant volumes of construction waste (&gt;100 tonnes) other than demolition and/or excavation material (e.g. plastic, timber or cardboard packaging; steel, timber, plastic off cuts; food or office waste, grit blasting waste; silt or sludge from drainage works; excess concrete)?</t>
  </si>
  <si>
    <t>T92</t>
  </si>
  <si>
    <t>T93</t>
  </si>
  <si>
    <t>Undertake waste classification prior disposal in accordance with the EA technical guidance WM3 (including representative sampling and chemical testing for mirror haz/non haz waste e.g. excavated material)</t>
  </si>
  <si>
    <t>&lt;a href="https://www.gov.uk/government/publications/waste-classification-technical-guidance" target=_"blank"&gt;Technical Guidance WM3 - Guidance on the classification and assessment of waste&lt;/a&gt;</t>
  </si>
  <si>
    <t>! Waste Acceptance Criteria (WAC) testing is NOT suitable for waste classification !</t>
  </si>
  <si>
    <t>T94</t>
  </si>
  <si>
    <t>Maximise waste avoidance and reuse using:
- SurPlus - Obtain or transfer railway assets
- Quality Protocol - Produce aggregates from inert waste
- CLAIRE Register of Materials - Look for Donor and/or Receiver Sites
- Waste Exemptions -  Consult the EA Public Register for sites with U1 Exemption (Reuse of Waste in Construction)</t>
  </si>
  <si>
    <t>&lt;a href="https://surplus-web-app-prod.22c8.nwr-prod.openshiftapps.com/#/" target=_"blank"&gt;Surplus: NR App and/or Online&lt;/a&gt; (using NR Active Directory login)
&lt;br&gt;
&lt;br&gt;&lt;a href="https://www.claire.co.uk/projects-and-initiatives/cl-aire-register-of-materials" target=_"blank"&gt;CLAIRE Register of Materials&lt;/a&gt;
&lt;br&gt;
&lt;br&gt;&lt;a href="https://www.gov.uk/government/publications/quality-protocol-production-of-aggregates-from-inert-waste" target=_"blank"&gt;Quality Protocol&lt;/a&gt;
&lt;br&gt;
&lt;br&gt;&lt;a href="https://environment.data.gov.uk/public-register/view/search-waste-exemptions" target=_"blank"&gt;EA public register&lt;/a&gt;
&lt;br&gt;
&lt;br&gt;&lt;a href="https://www.gov.uk/guidance/register-your-waste-exemptions-environmental-permits" target=_"blank"&gt;Waste exemptions&lt;/a&gt;</t>
  </si>
  <si>
    <t>OR(A19="Yes",A20="Yes",A21="Yes")</t>
  </si>
  <si>
    <t>T95</t>
  </si>
  <si>
    <t>Consider including the local heritage railway into the redundant asset process to give them the opportunity to bid for assets that could benefit their infrastructure.</t>
  </si>
  <si>
    <t>&lt;a href= "https://networkrail.sharepoint.com/sites/myconnect/routeservices/Pages/Redundant-Assets.aspx" target=_"blank"&gt;Disposal of Redundant Assets&lt;/a&gt; (DORA)</t>
  </si>
  <si>
    <r>
      <t>{</t>
    </r>
    <r>
      <rPr>
        <sz val="11"/>
        <color rgb="FF7030A0"/>
        <rFont val="Courier New"/>
        <family val="3"/>
      </rPr>
      <t>S9&amp;</t>
    </r>
    <r>
      <rPr>
        <sz val="11"/>
        <color theme="1"/>
        <rFont val="Courier New"/>
        <family val="3"/>
      </rPr>
      <t>A19&amp;D16}="Yes"</t>
    </r>
  </si>
  <si>
    <t>AND(S9="Yes",A19="Yes",D16="Yes")</t>
  </si>
  <si>
    <t>AND(""="Yes",""="Yes",""="Yes")</t>
  </si>
  <si>
    <t>S9 = ""_x000D_
The project involves repairing, modifying, decommissioning or renewing plain line and/or Switches &amp; Crossings (including wet beds reballasting, timber wheel works, S&amp;C abandonment)_x000D_
A19 = ""_x000D_
Will existing building, structure or equipment need to be decommissioned, demounted, demolished or stripped-out as part of the project?_x000D_
D16 = ""_x000D_
Is there a heritage railway near (&lt;10km) the project area?</t>
  </si>
  <si>
    <t>T96</t>
  </si>
  <si>
    <t>Consider alternative Invasive Non-Native Species (e.g. Japanese Knotweed) soil treatment methods allowing reuse of excavated material on site or off-site disposal at the lower landfill tax rate.</t>
  </si>
  <si>
    <t>INNS plant material or clean soil containing INNS plant material are not considered hazardous but must be disposed of in an authorised landfill. However if the area was treated with herbicide, excavated material could be hazardous and must be tested and classified in accordance with the EA WM3 Technical Guidance for waste classification.</t>
  </si>
  <si>
    <r>
      <rPr>
        <sz val="11"/>
        <color rgb="FF7030A0"/>
        <rFont val="Courier New"/>
        <family val="3"/>
      </rPr>
      <t>{A20&amp;D7</t>
    </r>
    <r>
      <rPr>
        <sz val="11"/>
        <color theme="1"/>
        <rFont val="Courier New"/>
        <family val="3"/>
      </rPr>
      <t>}="Yes"</t>
    </r>
  </si>
  <si>
    <t>AND(A20="Yes",D7="Yes")</t>
  </si>
  <si>
    <t>A20 = ""_x000D_
Are the construction works likely to generate significant volumes of demolition and/or excavation material (&gt;100 tonnes)?_x000D_
D7 = ""_x000D_
Are there records of Japanese Knotweed, Giant Hogweed or Himalayan Balsam (Invasive Non-Native Species - INNS) near (&lt;50m) or within the project area?
! Absence of records does not confirm absence of INNS !
Note: Other non-native invasive plant species (e.g. Cotoneaster, Rhododendron) must be considered as part of a Preliminary Ecological Appraisal (PEA)</t>
  </si>
  <si>
    <t>T97</t>
  </si>
  <si>
    <r>
      <rPr>
        <sz val="11"/>
        <rFont val="Calibri"/>
        <family val="2"/>
        <scheme val="minor"/>
      </rPr>
      <t>Manage insulating oil with potential traces of PCB in accordance with NR guidance note and disposal checklist</t>
    </r>
  </si>
  <si>
    <t>&lt;a href="https://safety.networkrail.co.uk/wp-content/uploads/2018/06/Polychlorinated-Biphenyls-Guidance-Note.pdf" target=_"blank"&gt;Polychlorinated Biphenyls (PCBs) – Guidance Note&lt;/a&gt;
&lt;br&gt;
&lt;br&gt;&lt;a href="https://safety.networkrail.co.uk/wp-content/uploads/2018/08/PCBs-disposal-checklist-2016-1.xlsx" target=_"blank"&gt;PCB Oil and Contaminated Equipment Removal Checklist&lt;/a&gt;</t>
  </si>
  <si>
    <t>AND(OR(S13="Yes",S13="Maybe"),OR(A2="Yes",A19="Yes"))</t>
  </si>
  <si>
    <t>S13 = ""_x000D_
The project involves replacing or installing new feeder station or sub-station_x000D_
S13 = ""_x000D_
The project involves replacing or installing new feeder station or sub-station_x000D_
A2 = ""_x000D_
Will the project require handling &gt;200L of oil and/or fuel during construction (e.g. diesel generator, refuelling tank, oil-filled High Voltage cable) and/or operation (e.g. transformer, refuelling depot)?_x000D_
A19 = ""_x000D_
Will existing building, structure or equipment need to be decommissioned, demounted, demolished or stripped-out as part of the project?</t>
  </si>
  <si>
    <t>T98</t>
  </si>
  <si>
    <r>
      <t xml:space="preserve">Develop </t>
    </r>
    <r>
      <rPr>
        <b/>
        <sz val="11"/>
        <color theme="1"/>
        <rFont val="Calibri"/>
        <family val="2"/>
        <scheme val="minor"/>
      </rPr>
      <t xml:space="preserve">Site Waste Management Plan (SWMP) </t>
    </r>
    <r>
      <rPr>
        <sz val="11"/>
        <color theme="1"/>
        <rFont val="Calibri"/>
        <family val="2"/>
        <scheme val="minor"/>
      </rPr>
      <t>including waste avoidance and reduction measures as well as details of waste carriers and disposal sites</t>
    </r>
  </si>
  <si>
    <t>&lt;a href="https://safety.networkrail.co.uk/wp-content/uploads/2018/03/Waste-management-ESD01-V.13.pdf" target=_"blank"&gt;Waste Management Guidance Note&lt;/a&gt;
&lt;br&gt;
&lt;br&gt;&lt;a href="https://safety.networkrail.co.uk/wp-content/uploads/2018/02/Site-Waste-Management-Plan-What-you-need-to-know.pdf" target=_"blank"&gt;Site Waste Management Plan – What you need to know&lt;/a&gt;</t>
  </si>
  <si>
    <t>! Mandated under NR/L2/ENV/015, Section 6.5.3.1 !
! This action can only be scoped out after consultation with the project Environment &amp; Sustainability Representative !</t>
  </si>
  <si>
    <t>T99</t>
  </si>
  <si>
    <r>
      <t xml:space="preserve">Commission </t>
    </r>
    <r>
      <rPr>
        <b/>
        <sz val="11"/>
        <color theme="1"/>
        <rFont val="Calibri"/>
        <family val="2"/>
        <scheme val="minor"/>
      </rPr>
      <t>Weather Resilience &amp; Climate Change Impact Assessment</t>
    </r>
  </si>
  <si>
    <t>Integrate findings and recommendations from Weather Resilience &amp; Climate Change Impact Assessment into Option Selection/Outline Design/Detailed Design/Construction including avoidance and/or control measures within Design &amp; Construction ESMP
&lt;br&gt;
&lt;br&gt;&lt;a href="https://safety.networkrail.co.uk/wp-content/uploads/2018/06/Weather-resilience-climate-change-impact-assessment-Guidance-Note.pdf" target=_"blank"&gt;Weather resilience &amp; climate change impact assessment – Guidance Note&lt;/a&gt;
&lt;br&gt;
&lt;br&gt;&lt;a href="https://safety.networkrail.co.uk/wp-content/uploads/2019/09/Climate-change-projections-Guidance-Note.pdf" target=_"blank"&gt;Climate change projections – Guidance Note&lt;/a&gt;</t>
  </si>
  <si>
    <t>! Mandated under NR/L2/ENV/015, Section 6.11 !
! This action can only be scoped out after consultation with the project Environment &amp; Sustainability Representative !</t>
  </si>
  <si>
    <t>AND(OR(D13="Yes",A28="Yes"),VLOOKUP(P2,tblProjectValues,2,False)&gt;3)</t>
  </si>
  <si>
    <t>D13 = ""_x000D_
Is the project area within or near a fluvial, coastal (i.e. Flood Zone 3) and/or surface water high flood risk area?_x000D_
A28 = ""_x000D_
Does the project include new or existing railway assets (including earthworks) vulnerable to higher temperature (e.g. rail buckling, signalling failure), heavier rainfall (e.g. land slip, power cut due to flooding) and/or more extreme coastal events (e.g. erosion, sea level rise)?</t>
  </si>
  <si>
    <t>T100</t>
  </si>
  <si>
    <r>
      <t xml:space="preserve">Commission </t>
    </r>
    <r>
      <rPr>
        <b/>
        <sz val="11"/>
        <color theme="1"/>
        <rFont val="Calibri"/>
        <family val="2"/>
        <scheme val="minor"/>
      </rPr>
      <t>Flood Risk Assessment</t>
    </r>
  </si>
  <si>
    <t>Integrate findings and recommendations from Flood Risk Assessment into Option Selection/Outline Design/Detailed Design/Construction including avoidance and/or control measures within Design &amp; Construction ESMP</t>
  </si>
  <si>
    <t>D13="Yes"</t>
  </si>
  <si>
    <t>D13 = ""_x000D_
Is the project area within or near a fluvial, coastal (i.e. Flood Zone 3) and/or surface water high flood risk area?</t>
  </si>
  <si>
    <t>T102</t>
  </si>
  <si>
    <t>Update Land &amp; Consents Strategy and associated Commitments to consider flood risk permit, land drainage consent and/or marine licence and/or Code of Practice for Works Affecting the Canal &amp; River Trust.</t>
  </si>
  <si>
    <t>&lt;a href="https://canalrivertrust.org.uk/business-and-trade/undertaking-works-on-our-property-and-our-code-of-practice"&gt;&lt;/a&gt;</t>
  </si>
  <si>
    <t>OR(D9="Yes",D13="Yes")</t>
  </si>
  <si>
    <t>D9 = ""_x000D_
Is the project area within 10m of a sea, estuary, watercourse (main river or ordinary watercourse such as open drainage, brook, etc.) or other surface water body (pond, canal, lake, loch, reservoir, etc.)?_x000D_
D13 = ""_x000D_
Is the project area within or near a fluvial, coastal (i.e. Flood Zone 3) and/or surface water high flood risk area?</t>
  </si>
  <si>
    <t>T103</t>
  </si>
  <si>
    <t>Integrate Sustainable Drainage Systems (SuDS) principles and climate change predictions into drainage design</t>
  </si>
  <si>
    <t>&lt;a href="https://www.susdrain.org/"&gt;&lt;/a&gt;</t>
  </si>
  <si>
    <t>OR(OR(S8="Yes",S8="Maybe"),A27="Yes")</t>
  </si>
  <si>
    <t>S8 = ""_x000D_
The project involves modifying, replacing and/or installing new drainage asset (e.g. track drainage, culvert, etc.)_x000D_
S8 = ""_x000D_
The project involves modifying, replacing and/or installing new drainage asset (e.g. track drainage, culvert, etc.)_x000D_
A27 = ""_x000D_
Will the project increase the area requiring surface water drainage (e.g. car park, roof, new track, new sidings, feeder station containment, etc.)?</t>
  </si>
  <si>
    <t>T104</t>
  </si>
  <si>
    <t>Update Land &amp; Consents Strategy and associated Commitments to consider abstraction or impoundment licence</t>
  </si>
  <si>
    <t>A25="Yes"</t>
  </si>
  <si>
    <t>A25 = ""_x000D_
Will the project require water abstraction (from surface water or groundwater) during construction and/or operation?</t>
  </si>
  <si>
    <t>T105</t>
  </si>
  <si>
    <t>Integrate water-efficient solutions into design</t>
  </si>
  <si>
    <t>A24="Yes"</t>
  </si>
  <si>
    <t>A24 = ""_x000D_
Will the project increase water consumption during operation?</t>
  </si>
  <si>
    <t>T107</t>
  </si>
  <si>
    <t>Integrate multi-modal transport connections into Business Case (EV charging points, bike racks, etc.)</t>
  </si>
  <si>
    <t>A29="Yes"</t>
  </si>
  <si>
    <t>A29 = ""_x000D_
Will the project offer an interface with other modes of transport (e.g. at station, depot, etc.) during operation?</t>
  </si>
  <si>
    <t>T108</t>
  </si>
  <si>
    <t>Liaise with Local Authority, local transport companies and local transport action groups (including cycling) for better transport integration as part of Stakeholders Engagement Plan</t>
  </si>
  <si>
    <t>T109</t>
  </si>
  <si>
    <t>Develop Green Travel Plan for the workforce (e.g. park &amp; ride, car sharing platform, etc.) to minimise carbon emissions, air pollution and nuisance to the local community (traffic, road noise, etc.)</t>
  </si>
  <si>
    <t>A30="Yes"</t>
  </si>
  <si>
    <t>A30 = ""_x000D_
Will the project involve a large workforce (&gt;50) that will be travelling to a single location for a long period of time (&gt;6 months) during construction?</t>
  </si>
  <si>
    <t>T111</t>
  </si>
  <si>
    <t>Liaise with Maintenance Protection Coordinator and Communications Manager for obtaining local knowledge on Network Rail relationship with local stakeholders (including Member of Parliament) and inclusion into Stakeholder Engagement Plan</t>
  </si>
  <si>
    <t>&lt;a href="https://safety.networkrail.co.uk/home-2/environment-and-sustainable-development/social-performance/caring-neighbour/" target=_"blank"&gt;Being a caring neighbour&lt;/a&gt; (Safety Central)</t>
  </si>
  <si>
    <t>OR(D17="Yes",D17.1="Yes",D23="Yes")</t>
  </si>
  <si>
    <t>T112</t>
  </si>
  <si>
    <t>Include sensitive/vulnerable receptors into Stakeholders Engagement Plan</t>
  </si>
  <si>
    <t>D18="Yes"</t>
  </si>
  <si>
    <t>T113</t>
  </si>
  <si>
    <t>Assess visual impact of planned asset/structure on nearby residents</t>
  </si>
  <si>
    <t>AND(OR(OR(S12="Yes",S12="Maybe"),A31="Yes"),D17="Yes")</t>
  </si>
  <si>
    <t>AND(OR(OR(""="Yes",""="Maybe"),""="Yes"),""="Yes")</t>
  </si>
  <si>
    <t>T114</t>
  </si>
  <si>
    <t>Notify the public in advance of planned noisy works and/or vegetation management activities (e.g. letter drop, drop-in event, etc.)</t>
  </si>
  <si>
    <t>&lt;a href="https://safety.networkrail.co.uk/home-2/environment-and-sustainable-development/social-performance/caring-neighbour/notification/" target-_"blank"&gt;Notifying our neighbours&lt;/a&gt; (Safety Central)</t>
  </si>
  <si>
    <t>AND(OR(A8="Yes",S1="Yes"),OR(D17="Yes",D17.1="Yes"))</t>
  </si>
  <si>
    <t>T116</t>
  </si>
  <si>
    <t>Engage with local communities through nature conservation initiatives (e.g. creating bug hotels with local school, building planters on platform with the Friends of the station,  supporting local nature conservation group with volunteering or donations, etc.)</t>
  </si>
  <si>
    <t>&lt;a href="https://safety.networkrail.co.uk/home-2/environment-and-sustainable-development/social-performance/connecting-communities-with-the-environment/" target=_"blank"&gt;Connecting communities with the environment&lt;/a&gt; (Safety Central)</t>
  </si>
  <si>
    <t>OR(OR(A1="Yes",A35="Yes"),OR(AND(S1="Yes",OR(A34="Yes",D19="Yes",D17="Yes")),AND(S1="Maybe",OR(A34="Yes",D19="Yes",D17="Yes"))))</t>
  </si>
  <si>
    <t>OR(OR(""="Yes",""="Yes"),OR(AND(""="Yes",OR(""="Yes",""="Yes",""="Yes")),AND(""="Maybe",OR(""="Yes",""="Yes",""="Yes"))))</t>
  </si>
  <si>
    <t>T164</t>
  </si>
  <si>
    <t>Consider the design impact of visually prominent structures</t>
  </si>
  <si>
    <t>T149</t>
  </si>
  <si>
    <t>Integrate Network Rail Principles of Good Design into project development, supported by the local Design Champion nominated by Technical Authority (Buildings &amp; Architecture)</t>
  </si>
  <si>
    <t>&lt;a href="https://networkrail.sharepoint.com/sites/myconnect/ste/Documents/Our Principles of Good Design_LowRes.pdf" target=_"blank"&gt;Network Rail Principles of Good Design&lt;/a&gt; (Buildings &amp; Architecture)
&lt;br&gt;
&lt;br&gt;Contact Technical Authority Head of Buildings &amp; Architecture to identify your local champion.
&lt;br&gt;
&lt;br&gt;&lt;a href="https://safety.networkrail.co.uk/wp-content/uploads/2018/01/Social-value-and-design-of-the-built-environment.pdf" target=_"blank"&gt;Social Value and Design of the Built Environment&lt;/a&gt;</t>
  </si>
  <si>
    <t>A34="Yes"</t>
  </si>
  <si>
    <t>A34 = ""_x000D_
Will the project affect the station and/or platform environment?</t>
  </si>
  <si>
    <t>T117</t>
  </si>
  <si>
    <t>Liaise with station management (TOC or NR) and local users group as part of Stakeholders Engagement Plan</t>
  </si>
  <si>
    <t>T118</t>
  </si>
  <si>
    <t>Engage with Community Rail Partnership/Station adoption group as part of Stakeholders Engagement Plan when modifying platforms or stations</t>
  </si>
  <si>
    <t>AND(A34="Yes",D17="Yes")</t>
  </si>
  <si>
    <t>T119</t>
  </si>
  <si>
    <t>Support Community Rail Partnership/Station adoption group through volunteering</t>
  </si>
  <si>
    <t>&lt;a href="https://safety.networkrail.co.uk/home-2/environment-and-sustainable-development/social-performance/making-rail-a-great-experience/" target=_"blank"&gt;Making Rail a Great Experience&lt;/a&gt; (Safety Central)</t>
  </si>
  <si>
    <t>D17="Yes"</t>
  </si>
  <si>
    <t>T120</t>
  </si>
  <si>
    <r>
      <t xml:space="preserve">Undertake </t>
    </r>
    <r>
      <rPr>
        <b/>
        <sz val="11"/>
        <color theme="1"/>
        <rFont val="Calibri"/>
        <family val="2"/>
        <scheme val="minor"/>
      </rPr>
      <t>Social Value Workshop</t>
    </r>
    <r>
      <rPr>
        <sz val="11"/>
        <color theme="1"/>
        <rFont val="Calibri"/>
        <family val="2"/>
        <scheme val="minor"/>
      </rPr>
      <t xml:space="preserve"> based on the Common Social Industry Framework (CSIF)</t>
    </r>
  </si>
  <si>
    <t>&lt;a href="https://safety.networkrail.co.uk/wp-content/uploads/2019/02/T1127-Common_Social_Impact_Framework_for_Rail-Tools-techniques.xlsx" target=_"blank"&gt;Common Social Impact Framework&lt;/a&gt;</t>
  </si>
  <si>
    <t>AND(OR(D16="Yes",D19="Yes",D20="Yes",D21="Yes",D22="Yes",D17="Yes",D26="Yes"),P2="&gt;£50m")</t>
  </si>
  <si>
    <t>AND(OR(""="Yes",""="Yes",""="Yes",""="Yes",""="Yes",""="Yes",""="Yes"),"Select from drop down list…"="&gt;£50m")</t>
  </si>
  <si>
    <t>T121</t>
  </si>
  <si>
    <t>Build partnerships with local parish/community/town council, local charities and/or local schools through volunteering and community engagement activities (e.g. STEM) in collaboration with industry partners (e.g. TOC, NR suppliers, NR business units) as part of Stakeholders Engagement Plan</t>
  </si>
  <si>
    <t>&lt;a href="https://safety.networkrail.co.uk/home-2/environment-and-sustainable-development/social-performance/creating-positive-industry-partnerships/" target=_"blank"&gt;Creating Positive Industry Partnerships&lt;/a&gt; (Safety Central)</t>
  </si>
  <si>
    <t>T122</t>
  </si>
  <si>
    <t>Stakeholder Engagement Plan to include promoting careers in the rail industry through schools visits, careers fairs, work placements and/or apprenticeships</t>
  </si>
  <si>
    <t>&lt;a href="https://safety.networkrail.co.uk/home-2/environment-and-sustainable-development/social-performance/inspiring-tomorrows-workforce/" target=_"blank"&gt;Inspiring Tomorrow's Workforce&lt;/a&gt; (Safety Central)</t>
  </si>
  <si>
    <t>D19="Yes"</t>
  </si>
  <si>
    <t>T165</t>
  </si>
  <si>
    <t>Document the requirements and any associated plans/controls</t>
  </si>
  <si>
    <t>T166</t>
  </si>
  <si>
    <t>T147</t>
  </si>
  <si>
    <t>Liaise with Community Safety Manager (for Route Insight Assessment) and the Suicide Prevention Programme (for Priority Areas) to gather local knowledge</t>
  </si>
  <si>
    <t>SuicidePreventionProgramme@networkrail.co.uk</t>
  </si>
  <si>
    <t>OR(OR(D25="Yes",S12="Yes",S17="Yes",S18="Yes"),OR(S12="Maybe",S17="Maybe",S18="Maybe"))</t>
  </si>
  <si>
    <t>OR(OR(""="Yes",""="Yes",""="Yes",""="Yes"),OR(""="Maybe",""="Maybe",""="Maybe"))</t>
  </si>
  <si>
    <t>T148</t>
  </si>
  <si>
    <t>Liaise with Level Crossing Manager to gather local knowledge</t>
  </si>
  <si>
    <t>OR(S17="Yes",S18="Yes")</t>
  </si>
  <si>
    <t>S17 = ""_x000D_
The project involves renewing and/or modifying a Level Crossing_x000D_
S18 = ""_x000D_
The project involves closing a Level Crossing</t>
  </si>
  <si>
    <t>T123</t>
  </si>
  <si>
    <t>Minimise risk of trespass by design</t>
  </si>
  <si>
    <t>OR(D25="Yes",OR(OR(S12="Yes",S17="Yes",S18="Yes"),OR(S12="Maybe",S17="Maybe",S18="Maybe")))</t>
  </si>
  <si>
    <t>OR(""="Yes",OR(OR(""="Yes",""="Yes",""="Yes"),OR(""="Maybe",""="Maybe",""="Maybe")))</t>
  </si>
  <si>
    <t>T124</t>
  </si>
  <si>
    <t>Launch Community Safety campaign</t>
  </si>
  <si>
    <t>&lt;a href="https://safety.networkrail.co.uk/home-2/environment-and-sustainable-development/social-performance/keeping-communities-safe/" target=_"blank"&gt; Keeping Communities Safe&lt;/a&gt; (Safety Central)</t>
  </si>
  <si>
    <t>T125</t>
  </si>
  <si>
    <t>&lt;a href="https://safety.networkrail.co.uk/home-2/environment-and-sustainable-development/social-performance/making-travel-accessible/" target=_"blank"&gt;Making Travel Accessible&lt;/a&gt; (Safety Central)</t>
  </si>
  <si>
    <t>T126</t>
  </si>
  <si>
    <t>Minimise impact on cultural heritage by design</t>
  </si>
  <si>
    <t>OR(D15.1="Yes",D15.2="Yes",D15.3="Yes",D15.4="Yes")</t>
  </si>
  <si>
    <t>OR(""="Yes",""="Yes",""="Yes",""="Yes")</t>
  </si>
  <si>
    <t>D15.1 = ""_x000D_
Grade I and II Listed buildings_x000D_
D15.2 = ""_x000D_
Scheduled ancient monuments_x000D_
D15.3 = ""_x000D_
Conservation areas_x000D_
D15.4 = ""_x000D_
World heritage sites</t>
  </si>
  <si>
    <t>T127</t>
  </si>
  <si>
    <r>
      <t xml:space="preserve">Update Land &amp; Consents Strategy and associated Commitments to consider </t>
    </r>
    <r>
      <rPr>
        <b/>
        <sz val="11"/>
        <color theme="1"/>
        <rFont val="Calibri"/>
        <family val="2"/>
        <scheme val="minor"/>
      </rPr>
      <t xml:space="preserve">Cultural Heritage Impact Assessment </t>
    </r>
    <r>
      <rPr>
        <sz val="11"/>
        <color theme="1"/>
        <rFont val="Calibri"/>
        <family val="2"/>
        <scheme val="minor"/>
      </rPr>
      <t>and consultation with Local Authority</t>
    </r>
  </si>
  <si>
    <t>T128</t>
  </si>
  <si>
    <r>
      <t xml:space="preserve">Undertake </t>
    </r>
    <r>
      <rPr>
        <b/>
        <sz val="11"/>
        <color theme="1"/>
        <rFont val="Calibri"/>
        <family val="2"/>
        <scheme val="minor"/>
      </rPr>
      <t>Landscape &amp; Visual Impact Assessment</t>
    </r>
    <r>
      <rPr>
        <sz val="11"/>
        <color theme="1"/>
        <rFont val="Calibri"/>
        <family val="2"/>
        <scheme val="minor"/>
      </rPr>
      <t xml:space="preserve"> (AONB or National Park)</t>
    </r>
  </si>
  <si>
    <t>Integrate findings and recommendations from Landscape &amp; Visual Impact Assessment into Option Selection/Outline Design/Detailed Design/Construction</t>
  </si>
  <si>
    <t>AND(OR(OR(S12="Yes",S12="Maybe"),A31="Yes"),OR(D4.5="Yes",D4.6="Yes"))</t>
  </si>
  <si>
    <t>AND(OR(OR(""="Yes",""="Maybe"),""="Yes"),OR(""="Yes",""="Yes"))</t>
  </si>
  <si>
    <t>S12 = ""_x000D_
The project involves replacing or installing new OLE_x000D_
S12 = ""_x000D_
The project involves replacing or installing new OLE_x000D_
D4.5 = ""_x000D_
Area of Outstanding Natural Beauty (AONB)_x000D_
D4.6 = ""_x000D_
National Park</t>
  </si>
  <si>
    <t>T129</t>
  </si>
  <si>
    <t>Contribute to local heritage railway through volunteering, by providing technical support (e.g. design, project management, etc.) and/or offering the opportunity to bid for redundant assets.</t>
  </si>
  <si>
    <t>&lt;a href="https://safety.networkrail.co.uk/home-2/environment-and-sustainable-development/social-performance/respecting-cultural-history-and-rail-heritage/" target=_"blank"&gt;Respecting Cultural History &amp; Rail Heritage&lt;/a&gt; (Safety Central)</t>
  </si>
  <si>
    <t>D16="Yes"</t>
  </si>
  <si>
    <t>D16 = ""_x000D_
Is there a heritage railway near (&lt;10km) the project area?</t>
  </si>
  <si>
    <t>T167</t>
  </si>
  <si>
    <t>Undertake a heritage assessment</t>
  </si>
  <si>
    <t>T130</t>
  </si>
  <si>
    <t>Consider socio-economic landscape into Project Business Case development and Stakeholders Engagement Plan</t>
  </si>
  <si>
    <t>&lt;a href="https://safety.networkrail.co.uk/home-2/environment-and-sustainable-development/social-performance/supporting-britains-development/" target=_"blank"&gt;Supporting Britain's Development&lt;/a&gt; (Safety Central)</t>
  </si>
  <si>
    <t>D26="Yes"</t>
  </si>
  <si>
    <t>D26 = ""_x000D_
Does the project area include neighbourhood(s) affected by social deprivation (i.e. amongst the 10% most deprived neighbourhoods in the country)?</t>
  </si>
  <si>
    <t>T131</t>
  </si>
  <si>
    <t>Recruit workforce locally where possible</t>
  </si>
  <si>
    <t>AND(OR(A30="Yes",D26="Yes"),VLOOKUP(P2,tblProjectValues,2,False)&gt;=4)</t>
  </si>
  <si>
    <t>AND(OR(""="Yes",""="Yes"),VLOOKUP("Select from drop down list…",tblProjectValues,2,False)&gt;=4)</t>
  </si>
  <si>
    <t>A30 = ""_x000D_
Will the project involve a large workforce (&gt;50) that will be travelling to a single location for a long period of time (&gt;6 months) during construction?_x000D_
D26 = ""_x000D_
Does the project area include neighbourhood(s) affected by social deprivation (i.e. amongst the 10% most deprived neighbourhoods in the country)?</t>
  </si>
  <si>
    <t>T132</t>
  </si>
  <si>
    <t>Procure goods, materials and services locally and/or from SMEs where possible</t>
  </si>
  <si>
    <t>AND(OR(A17="Yes",D26="Yes"),VLOOKUP(P2,tblProjectValues,2,False)&gt;=4)</t>
  </si>
  <si>
    <t>A17 = ""_x000D_
Will construction require significant quantities of concrete and/or steel (&gt;100t), including track material?_x000D_
D26 = ""_x000D_
Does the project area include neighbourhood(s) affected by social deprivation (i.e. amongst the 10% most deprived neighbourhoods in the country)?</t>
  </si>
  <si>
    <t>T169</t>
  </si>
  <si>
    <t>Consider opportunities to utilise NR procurement processes that support SMEs, local, VCSE business groups, and/or local communities.</t>
  </si>
  <si>
    <t>T133</t>
  </si>
  <si>
    <r>
      <t xml:space="preserve">Undertake </t>
    </r>
    <r>
      <rPr>
        <b/>
        <sz val="11"/>
        <color theme="1"/>
        <rFont val="Calibri"/>
        <family val="2"/>
        <scheme val="minor"/>
      </rPr>
      <t>Resource Efficiency Workshop</t>
    </r>
    <r>
      <rPr>
        <sz val="11"/>
        <color theme="1"/>
        <rFont val="Calibri"/>
        <family val="2"/>
        <scheme val="minor"/>
      </rPr>
      <t xml:space="preserve"> taking into consideration the whole life of the asset including construction, maintenance, repairs and decommissioning</t>
    </r>
  </si>
  <si>
    <t>S21="Yes"</t>
  </si>
  <si>
    <t>S21 = ""_x000D_
The project involves design and/or build or refurbishment of locomotives or on track machines and other track engineering assets (e.g. rail wagons).</t>
  </si>
  <si>
    <t>T134</t>
  </si>
  <si>
    <t>Integrate findings and recommendations from circular economy workshop into Business Case/Option Selection/Outline Design/Detailed Design/Construction e.g. reusability and recyclability of parts and components across a range of OTMs</t>
  </si>
  <si>
    <t>T135</t>
  </si>
  <si>
    <r>
      <t>Undertake</t>
    </r>
    <r>
      <rPr>
        <b/>
        <sz val="11"/>
        <color theme="1"/>
        <rFont val="Calibri"/>
        <family val="2"/>
        <scheme val="minor"/>
      </rPr>
      <t xml:space="preserve"> Whole Life Carbon Assessment </t>
    </r>
    <r>
      <rPr>
        <sz val="11"/>
        <color theme="1"/>
        <rFont val="Calibri"/>
        <family val="2"/>
        <scheme val="minor"/>
      </rPr>
      <t xml:space="preserve">using the Rail Carbon Tool </t>
    </r>
  </si>
  <si>
    <t>T136</t>
  </si>
  <si>
    <t>Integrate findings and recommendations from capital carbon assessment into Business Case/Option Selection/Outline Design/Detailed Design/Construction e.g. alternative low carbon materials, materials with high recycled content, LEAN design, etc.</t>
  </si>
  <si>
    <t>T137</t>
  </si>
  <si>
    <r>
      <t xml:space="preserve">Undertake 'in-use' </t>
    </r>
    <r>
      <rPr>
        <b/>
        <sz val="11"/>
        <color theme="1"/>
        <rFont val="Calibri"/>
        <family val="2"/>
        <scheme val="minor"/>
      </rPr>
      <t>Operational Energy assessment</t>
    </r>
  </si>
  <si>
    <t>A36="Yes"</t>
  </si>
  <si>
    <t>A36 = ""_x000D_
Is the OTM powered by fossil fuels (includes primary engine power source as well as auxiliary power e.g. onboard generators)?</t>
  </si>
  <si>
    <t>T138</t>
  </si>
  <si>
    <t>Integrate findings and recommendations from 'in-use' operational energy assessment into Business Case/Option Selection/Outline Design/Detailed Design/Construction e.g. alternative renewable power sources, 'best in class' diesel engine technology, energy efficiency solutions such as reduced weight and improved aerodynamics, etc.</t>
  </si>
  <si>
    <t>T139</t>
  </si>
  <si>
    <t>Design for high reliability to prevent pollution incidents with a focus on hydraulic and fuels lines</t>
  </si>
  <si>
    <t>T140</t>
  </si>
  <si>
    <t>Investigate alternatives to hydrocarbon-based hydraulic or lubricating systems (e.g. compressed air)</t>
  </si>
  <si>
    <t>A37="Yes"</t>
  </si>
  <si>
    <t>A37 = ""_x000D_
Does the OTM require hydrocarbon based lubricants to operate?</t>
  </si>
  <si>
    <t>T141</t>
  </si>
  <si>
    <r>
      <t xml:space="preserve">Develop </t>
    </r>
    <r>
      <rPr>
        <b/>
        <sz val="11"/>
        <color theme="1"/>
        <rFont val="Calibri"/>
        <family val="2"/>
        <scheme val="minor"/>
      </rPr>
      <t>Decommissioning plan</t>
    </r>
    <r>
      <rPr>
        <sz val="11"/>
        <color theme="1"/>
        <rFont val="Calibri"/>
        <family val="2"/>
        <scheme val="minor"/>
      </rPr>
      <t xml:space="preserve"> in accordance with the waste hierarchy</t>
    </r>
  </si>
  <si>
    <t>S22="Yes"</t>
  </si>
  <si>
    <t>T142</t>
  </si>
  <si>
    <r>
      <t xml:space="preserve">Undertake </t>
    </r>
    <r>
      <rPr>
        <b/>
        <sz val="11"/>
        <color theme="1"/>
        <rFont val="Calibri"/>
        <family val="2"/>
        <scheme val="minor"/>
      </rPr>
      <t>Water Efficiency assessment</t>
    </r>
  </si>
  <si>
    <t>A38="Yes"</t>
  </si>
  <si>
    <t>A38 = ""_x000D_
Does the OTM use large quantities of water as part of its operational activities (e.g. water to treat the track bed or onboard dust suppression), excluding engine cooling?</t>
  </si>
  <si>
    <t>T143</t>
  </si>
  <si>
    <t>Integrate findings and recommendations from water efficiency assessment into Business Case/Option Selection/Outline Design/Detailed Design/Construction e.g. alternative waterless  solutions, water reuse, water-efficient technologies, etc.</t>
  </si>
  <si>
    <t>T144</t>
  </si>
  <si>
    <r>
      <t xml:space="preserve">Undertake </t>
    </r>
    <r>
      <rPr>
        <b/>
        <sz val="11"/>
        <color theme="1"/>
        <rFont val="Calibri"/>
        <family val="2"/>
        <scheme val="minor"/>
      </rPr>
      <t>Operational Noise assessment</t>
    </r>
  </si>
  <si>
    <t>A39="Yes"</t>
  </si>
  <si>
    <t>A39 = ""_x000D_
Is the OTM likely to be operated near lineside neighbours?</t>
  </si>
  <si>
    <t>T145</t>
  </si>
  <si>
    <t>Integrate findings and recommendations from operational noise assessment into Business Case/Option Selection/Outline Design/Detailed Design/Construction e.g. start-stop technology to present idling, acoustic containment, etc.</t>
  </si>
  <si>
    <t>Drop down tables for tool</t>
  </si>
  <si>
    <t>PROJECT INFO</t>
  </si>
  <si>
    <t>FRAMEWORK
HIDDEN TAB</t>
  </si>
  <si>
    <t>VARIOUS</t>
  </si>
  <si>
    <t>Value</t>
  </si>
  <si>
    <t>Code</t>
  </si>
  <si>
    <t>Question_type</t>
  </si>
  <si>
    <t>Client Org</t>
  </si>
  <si>
    <t>PACE Stages</t>
  </si>
  <si>
    <t>Level of Control</t>
  </si>
  <si>
    <t>Regions and Routes</t>
  </si>
  <si>
    <t>lstYesNo</t>
  </si>
  <si>
    <t>Status</t>
  </si>
  <si>
    <t>Open</t>
  </si>
  <si>
    <t>Up to £20k</t>
  </si>
  <si>
    <t>Capital Delivery</t>
  </si>
  <si>
    <t>ES1</t>
  </si>
  <si>
    <t>Eastern - Anglia Route</t>
  </si>
  <si>
    <t>Closed</t>
  </si>
  <si>
    <t>£20k-£250k</t>
  </si>
  <si>
    <t>Route Services</t>
  </si>
  <si>
    <t>ES2</t>
  </si>
  <si>
    <t>Eastern - East Midlands Route</t>
  </si>
  <si>
    <t>£250k-£1m</t>
  </si>
  <si>
    <t>Locked Choice</t>
  </si>
  <si>
    <t>Route Businesses (e.g. RAM)</t>
  </si>
  <si>
    <t>Eastern - North and East Route</t>
  </si>
  <si>
    <t>£1m-£5m</t>
  </si>
  <si>
    <t>Free Text</t>
  </si>
  <si>
    <t>System Operator</t>
  </si>
  <si>
    <t>Eastern - East Coast Route</t>
  </si>
  <si>
    <t>£5m-£20m</t>
  </si>
  <si>
    <t>External funder (e.g. ASPRO schemes)</t>
  </si>
  <si>
    <t>ES5</t>
  </si>
  <si>
    <t>North West and Central - North West Route</t>
  </si>
  <si>
    <t>£20m-£50m</t>
  </si>
  <si>
    <t>Other</t>
  </si>
  <si>
    <t>ES6</t>
  </si>
  <si>
    <t>North West and Central - Central Route</t>
  </si>
  <si>
    <t>&gt;£50m</t>
  </si>
  <si>
    <t>ES7</t>
  </si>
  <si>
    <t>North West and Central - West Coast Mainline South Route</t>
  </si>
  <si>
    <t>ES8</t>
  </si>
  <si>
    <t>Scotland's Railway - Scotland Route</t>
  </si>
  <si>
    <t>Southern - Kent Route</t>
  </si>
  <si>
    <t>Southern - Sussex Route</t>
  </si>
  <si>
    <t>Southern - Wessex Route</t>
  </si>
  <si>
    <t>Southern - Network Rail High Speed</t>
  </si>
  <si>
    <t>Wales &amp; Western - Wales Route</t>
  </si>
  <si>
    <t>Wales &amp; Western - Western Route</t>
  </si>
  <si>
    <t>Have you identified opportunities to reduce energy and fuel usage?</t>
  </si>
  <si>
    <t>[{S5}="Yes"||{A43}="No"]&amp;&amp;VLOOKUP({P2},tblProjectValues,2,False)&gt;3</t>
  </si>
  <si>
    <t>A35 = ""_x000D_
Will land take impact third party land?</t>
  </si>
  <si>
    <t>D0.7="Yes"</t>
  </si>
  <si>
    <t>D0.7 = ""_x000D_
Is access to third party land required?</t>
  </si>
  <si>
    <t>OR(A44="Yes",A44="Don't Know")</t>
  </si>
  <si>
    <t>OR(""="Yes",""="Don't Know")</t>
  </si>
  <si>
    <t>A44 = ""_x000D_
Is there a risk of dust or odour emissions?_x000D_
A44 = ""_x000D_
Is there a risk of dust or odour emissions?</t>
  </si>
  <si>
    <t>D17 = ""_x000D_
Are there residential properties, business premises or community rail activities within 200m of the project area? Or for noisier works, within 500m?
Note: Please see the Social Value Framework for opportunities around social value</t>
  </si>
  <si>
    <t>D17 = ""_x000D_
Are there residential properties, business premises or community rail activities within 200m of the project area? Or for noisier works, within 500m?
Note: Please see the Social Value Framework for opportunities around social value_x000D_
D17.1 = ""_x000D_
If No, within 250m?_x000D_
D23 = ""_x000D_
Is the project area located where a large number of complaints (&gt;10) has been received over the past 2 years?
Username: NR.user
Password: NRUser2019#</t>
  </si>
  <si>
    <t>D18 = ""_x000D_
Are there sensitive/vulnerable receptors (e.g. hospital, care home) near (&lt;200m) the project area? Or for noisier works, within 500m?
Note: Please see the Social Value Framework for opportunities around social value</t>
  </si>
  <si>
    <t>S12 = ""_x000D_
The project involves replacing or installing new OLE_x000D_
S12 = ""_x000D_
The project involves replacing or installing new OLE_x000D_
D17 = ""_x000D_
Are there residential properties, business premises or community rail activities within 200m of the project area? Or for noisier works, within 500m?
Note: Please see the Social Value Framework for opportunities around social value</t>
  </si>
  <si>
    <t>A8 = ""_x000D_
Will the project contribute to an increase local noise &amp; vibration levels during construction (excavation/demolition works, tamping, piling, cutting, drilling, etc.)?_x000D_
S1 = ""_x000D_
The project involves vegetation management and/or land take._x000D_
D17 = ""_x000D_
Are there residential properties, business premises or community rail activities within 200m of the project area? Or for noisier works, within 500m?
Note: Please see the Social Value Framework for opportunities around social value_x000D_
D17.1 = ""_x000D_
If No, within 250m?</t>
  </si>
  <si>
    <t>A1 = ""_x000D_
Will vegetation management and/or land take impact an area &gt;1,500m2?_x000D_
A35 = ""_x000D_
Will land take impact third party land?_x000D_
S1 = ""_x000D_
The project involves vegetation management and/or land take._x000D_
A34 = ""_x000D_
Will the project affect the station and/or platform environment?_x000D_
D19 = ""_x000D_
Are there schools and/or universities within 20 miles of the project area?
Note: Please see the Social Value Framework for opportunities around social value_x000D_
D17 = ""_x000D_
Are there residential properties, business premises or community rail activities within 200m of the project area? Or for noisier works, within 500m?
Note: Please see the Social Value Framework for opportunities around social value_x000D_
S1 = ""_x000D_
The project involves vegetation management and/or land take._x000D_
A34 = ""_x000D_
Will the project affect the station and/or platform environment?_x000D_
D19 = ""_x000D_
Are there schools and/or universities within 20 miles of the project area?
Note: Please see the Social Value Framework for opportunities around social value_x000D_
D17 = ""_x000D_
Are there residential properties, business premises or community rail activities within 200m of the project area? Or for noisier works, within 500m?
Note: Please see the Social Value Framework for opportunities around social value</t>
  </si>
  <si>
    <t>A40="Yes"</t>
  </si>
  <si>
    <t>A40 = ""_x000D_
Will visually prominent structures be erected in the project area?</t>
  </si>
  <si>
    <t>A34 = ""_x000D_
Will the project affect the station and/or platform environment?_x000D_
D17 = ""_x000D_
Are there residential properties, business premises or community rail activities within 200m of the project area? Or for noisier works, within 500m?
Note: Please see the Social Value Framework for opportunities around social value</t>
  </si>
  <si>
    <t>D16 = ""_x000D_
Is there a heritage railway near (&lt;10km) the project area?_x000D_
D19 = ""_x000D_
Are there schools and/or universities within 20 miles of the project area?
Note: Please see the Social Value Framework for opportunities around social value_x000D_
D20 = ""_x000D_
Is there employment a correctional facility or rehabilitation centre within 20 miles of the project area?
Note: Please see the Social Value Framework for opportunities around social value_x000D_
D21 = ""_x000D_
Is there a homelessness service or centre within 20 miles of the project area?
Note: Please see the Social Value Framework for opportunities around social value_x000D_
D22 = ""_x000D_
Is there a place of worship (e.g. church, mosque, temple, etc.) within 1km of the project area?
Note: Please see the Social Value Framework for opportunities around social value_x000D_
D17 = ""_x000D_
Are there residential properties, business premises or community rail activities within 200m of the project area? Or for noisier works, within 500m?
Note: Please see the Social Value Framework for opportunities around social value_x000D_
D26 = ""_x000D_
Does the project area include neighbourhood(s) affected by social deprivation (i.e. amongst the 10% most deprived neighbourhoods in the country)?_x000D_
P2 = "Select from drop down list…"_x000D_
Estimated Project Value (Development, Design and Construction)</t>
  </si>
  <si>
    <t>D19 = ""_x000D_
Are there schools and/or universities within 20 miles of the project area?
Note: Please see the Social Value Framework for opportunities around social value</t>
  </si>
  <si>
    <t>A45="Yes"</t>
  </si>
  <si>
    <t>A45 = ""_x000D_
Does the project have any section 106 requirements set by a planning authority?</t>
  </si>
  <si>
    <t>A41="Yes"</t>
  </si>
  <si>
    <t>A41 = ""_x000D_
Are there any schools within 200m of the project area?</t>
  </si>
  <si>
    <t>D25 = ""_x000D_
Is the project area affected by route crime (e.g. trespass) or suicide (i.e. Amber or Red Status)?
Note: Use the Route Crime Excel Register_x000D_
S12 = ""_x000D_
The project involves replacing or installing new OLE_x000D_
S17 = ""_x000D_
The project involves renewing and/or modifying a Level Crossing_x000D_
S18 = ""_x000D_
The project involves closing a Level Crossing_x000D_
S12 = ""_x000D_
The project involves replacing or installing new OLE_x000D_
S17 = ""_x000D_
The project involves renewing and/or modifying a Level Crossing_x000D_
S18 = ""_x000D_
The project involves closing a Level Crossing</t>
  </si>
  <si>
    <t>D27="Yes"</t>
  </si>
  <si>
    <t>OR(D29="Yes",D29="Don't Know")</t>
  </si>
  <si>
    <t>D29 = ""_x000D_
Are there opportunities available to (i) share contract opportunities with SME, local and/or VCSE business groups (ii) job opportunities with local communities?_x000D_
D29 = ""_x000D_
Are there opportunities available to (i) share contract opportunities with SME, local and/or VCSE business groups (ii) job opportunities with local communities?</t>
  </si>
  <si>
    <t>Have opportunities been identified to support carbon reduction commitments and the decarbonisation programme?</t>
  </si>
  <si>
    <t>T171</t>
  </si>
  <si>
    <t>Contact local Energy and Carbon team for further support</t>
  </si>
  <si>
    <t>{D31}="No"</t>
  </si>
  <si>
    <t>Ensure design includes measures to reduce dust and odour to As Low as Reasonably Practicable (ALARP)</t>
  </si>
  <si>
    <t>Filter the appropriate PACE stage in the table below for relevant guidance:</t>
  </si>
  <si>
    <t xml:space="preserve">This functionality allows the user to keep versions of the Action Plan throughout the project lifecycle e.g. at the end of each PACE stage or before significant changes or updates were made.  </t>
  </si>
  <si>
    <t>As part of the response to the relevant invitation to tender, did the Designer/Contractor make environmental and or social commitments?</t>
  </si>
  <si>
    <t>T36;150;0</t>
  </si>
  <si>
    <r>
      <t xml:space="preserve">Update Land &amp; Consents Strategy and associated Commitments to consider consultation with National Park Authority due to potential impact on the Park </t>
    </r>
    <r>
      <rPr>
        <sz val="10"/>
        <color rgb="FF0000FF"/>
        <rFont val="Webdings"/>
        <family val="1"/>
        <charset val="2"/>
      </rPr>
      <t>i</t>
    </r>
  </si>
  <si>
    <t>T37;167;0</t>
  </si>
  <si>
    <r>
      <t xml:space="preserve">Update Land &amp; Consents Strategy and associated Commitments to consider consultation with National Nature Reserve Managing Body due to potential impact on the Reserve </t>
    </r>
    <r>
      <rPr>
        <sz val="10"/>
        <color rgb="FF0000FF"/>
        <rFont val="Webdings"/>
        <family val="1"/>
        <charset val="2"/>
      </rPr>
      <t>i</t>
    </r>
  </si>
  <si>
    <t>T38;150;0</t>
  </si>
  <si>
    <r>
      <t xml:space="preserve">Update Land &amp; Consents Strategy and associated Commitments to consider consultation with AONB Conservation Board due to potential impact on the AONB </t>
    </r>
    <r>
      <rPr>
        <sz val="10"/>
        <color rgb="FF0000FF"/>
        <rFont val="Webdings"/>
        <family val="1"/>
        <charset val="2"/>
      </rPr>
      <t>i</t>
    </r>
  </si>
  <si>
    <t>T39;167;0</t>
  </si>
  <si>
    <r>
      <t xml:space="preserve">Update Land &amp; Consents Strategy and associated Commitments to consider Habitats Regulations Assessment (HRA Screening) due to potential impact on SAC/SPA/Ramsar site </t>
    </r>
    <r>
      <rPr>
        <sz val="10"/>
        <color rgb="FF0000FF"/>
        <rFont val="Webdings"/>
        <family val="1"/>
        <charset val="2"/>
      </rPr>
      <t>i</t>
    </r>
  </si>
  <si>
    <t>D4.2, D4.3, D4.4</t>
  </si>
  <si>
    <t>T40;154;0</t>
  </si>
  <si>
    <r>
      <t xml:space="preserve">Update Land &amp; Consents Strategy and associated Commitments to consider consultation with Local Authority due to potential impact on Local Nature Reserve </t>
    </r>
    <r>
      <rPr>
        <sz val="10"/>
        <color rgb="FF0000FF"/>
        <rFont val="Webdings"/>
        <family val="1"/>
        <charset val="2"/>
      </rPr>
      <t>i</t>
    </r>
  </si>
  <si>
    <t>T41;150;0</t>
  </si>
  <si>
    <r>
      <t xml:space="preserve">Update Land &amp; Consents Strategy and associated Commitments to consider consultation with Local Authority due to potential impact on Ancient Woodland </t>
    </r>
    <r>
      <rPr>
        <sz val="10"/>
        <color rgb="FF0000FF"/>
        <rFont val="Webdings"/>
        <family val="1"/>
        <charset val="2"/>
      </rPr>
      <t>i</t>
    </r>
  </si>
  <si>
    <t>T44;191;0</t>
  </si>
  <si>
    <r>
      <t xml:space="preserve">Assess opportunity to integrate green/blue infrastructure principles into design options (e.g. green wall, green roof, vegetated retaining wall and other nature-based engineering solutions) </t>
    </r>
    <r>
      <rPr>
        <sz val="10"/>
        <color rgb="FF0000FF"/>
        <rFont val="Webdings"/>
        <family val="1"/>
        <charset val="2"/>
      </rPr>
      <t>i</t>
    </r>
  </si>
  <si>
    <t>T45;102;104</t>
  </si>
  <si>
    <r>
      <t xml:space="preserve">Secure budget and resources to deliver Biodiversity Net Gain, including long term habitat management </t>
    </r>
    <r>
      <rPr>
        <sz val="10"/>
        <color rgb="FF0000FF"/>
        <rFont val="Webdings"/>
        <family val="1"/>
        <charset val="2"/>
      </rPr>
      <t>i</t>
    </r>
    <r>
      <rPr>
        <sz val="10"/>
        <rFont val="Calibri"/>
        <family val="2"/>
        <scheme val="minor"/>
      </rPr>
      <t xml:space="preserve">
</t>
    </r>
    <r>
      <rPr>
        <sz val="10"/>
        <color rgb="FFFF0000"/>
        <rFont val="Calibri"/>
        <family val="2"/>
        <scheme val="minor"/>
      </rPr>
      <t>! Apply the Biodiversity Mitigation Strategy !</t>
    </r>
  </si>
  <si>
    <t>{D8}="Yes"&amp;&amp;[{D9|D10}="Yes"];{D8|D10}="Yes";True</t>
  </si>
  <si>
    <t>T46;143;145</t>
  </si>
  <si>
    <r>
      <t xml:space="preserve">Commission Preliminary Risk Assessment (PRA) based on a desktop study and site walkover to develop a Source-Pathway-Receptor Conceptual Model </t>
    </r>
    <r>
      <rPr>
        <sz val="10"/>
        <color rgb="FF0000FF"/>
        <rFont val="Webdings"/>
        <family val="1"/>
        <charset val="2"/>
      </rPr>
      <t>i</t>
    </r>
    <r>
      <rPr>
        <sz val="10"/>
        <rFont val="Calibri"/>
        <family val="2"/>
        <scheme val="minor"/>
      </rPr>
      <t xml:space="preserve">
</t>
    </r>
    <r>
      <rPr>
        <sz val="10"/>
        <color rgb="FFFF0000"/>
        <rFont val="Calibri"/>
        <family val="2"/>
        <scheme val="minor"/>
      </rPr>
      <t>! Mandated under NR/L2/ENV/015, Section 6.2 !
! This action can only be scoped out after consultation with the project Environment &amp; Sustainability Representative !</t>
    </r>
  </si>
  <si>
    <t>S4, S5, S6, S7, S8, S11, S12, S13, S16, S4, S5, S6, S7, S8, S11, S12, S13, S16</t>
  </si>
  <si>
    <t>T47;117;119</t>
  </si>
  <si>
    <r>
      <t xml:space="preserve">Include adequate sampling and chemical testing into Ground Investigation (GI) scope of works based on PRA findings. </t>
    </r>
    <r>
      <rPr>
        <sz val="10"/>
        <color rgb="FF0000FF"/>
        <rFont val="Webdings"/>
        <family val="1"/>
        <charset val="2"/>
      </rPr>
      <t>i</t>
    </r>
    <r>
      <rPr>
        <sz val="10"/>
        <rFont val="Calibri"/>
        <family val="2"/>
        <scheme val="minor"/>
      </rPr>
      <t xml:space="preserve">
</t>
    </r>
    <r>
      <rPr>
        <sz val="10"/>
        <color rgb="FFFF0000"/>
        <rFont val="Calibri"/>
        <family val="2"/>
        <scheme val="minor"/>
      </rPr>
      <t>! Waste Acceptance Criteria (WAC) Testing not suitable for land contamination assessment !</t>
    </r>
  </si>
  <si>
    <t>S3, S3, S4, S5, S6, S7, S8, S11, S12, S13, S16, S4, S5, S6, S7, S8, S11, S12, S13, S16</t>
  </si>
  <si>
    <t>T48;224;226</t>
  </si>
  <si>
    <r>
      <t xml:space="preserve">Apply Network Rail Standard NR/L3/ENV/044 to assess risk of track bed contamination (including desktop study and site walkover) and determine the need for sampling and chemical testing during track bed investigation (TBI). </t>
    </r>
    <r>
      <rPr>
        <sz val="10"/>
        <color rgb="FF0000FF"/>
        <rFont val="Webdings"/>
        <family val="1"/>
        <charset val="2"/>
      </rPr>
      <t>i</t>
    </r>
    <r>
      <rPr>
        <sz val="10"/>
        <rFont val="Calibri"/>
        <family val="2"/>
        <scheme val="minor"/>
      </rPr>
      <t xml:space="preserve">
</t>
    </r>
    <r>
      <rPr>
        <sz val="10"/>
        <color rgb="FFFF0000"/>
        <rFont val="Calibri"/>
        <family val="2"/>
        <scheme val="minor"/>
      </rPr>
      <t>! This action can only be scoped out after consultation with the project Environment &amp; Sustainability Representative !</t>
    </r>
  </si>
  <si>
    <t>S9, S10, S9, S10</t>
  </si>
  <si>
    <t>T50;99;0</t>
  </si>
  <si>
    <r>
      <t xml:space="preserve">Commission further site investigations if required based on findings and recommendations from PRA </t>
    </r>
    <r>
      <rPr>
        <sz val="10"/>
        <color rgb="FF0000FF"/>
        <rFont val="Webdings"/>
        <family val="1"/>
        <charset val="2"/>
      </rPr>
      <t>i</t>
    </r>
  </si>
  <si>
    <t>T51;97;0</t>
  </si>
  <si>
    <r>
      <t xml:space="preserve">Commission a Piling Risk Assessment to prevent opening a pollution pathway into the groundwater </t>
    </r>
    <r>
      <rPr>
        <sz val="10"/>
        <color rgb="FF0000FF"/>
        <rFont val="Webdings"/>
        <family val="1"/>
        <charset val="2"/>
      </rPr>
      <t>i</t>
    </r>
  </si>
  <si>
    <t>[{D11}="Yes"]&amp;&amp;[{A5|A6}="Yes"];{D11|A5|A6}="Yes";True</t>
  </si>
  <si>
    <t>T52;79;81</t>
  </si>
  <si>
    <r>
      <t xml:space="preserve">Commission Operational Air Quality Assessment and liaise with Local Authority </t>
    </r>
    <r>
      <rPr>
        <sz val="10"/>
        <color rgb="FF0000FF"/>
        <rFont val="Webdings"/>
        <family val="1"/>
        <charset val="2"/>
      </rPr>
      <t>i</t>
    </r>
    <r>
      <rPr>
        <sz val="10"/>
        <rFont val="Calibri"/>
        <family val="2"/>
        <scheme val="minor"/>
      </rPr>
      <t xml:space="preserve">
</t>
    </r>
    <r>
      <rPr>
        <sz val="10"/>
        <color rgb="FFFF0000"/>
        <rFont val="Calibri"/>
        <family val="2"/>
        <scheme val="minor"/>
      </rPr>
      <t>! Mandated under NR/L2/ENV/015, Section 6.3 !
! This action can only be scoped out after consultation with the project Environment &amp; Sustainability Representative !</t>
    </r>
  </si>
  <si>
    <t>D11, A5</t>
  </si>
  <si>
    <t>T53;47;49</t>
  </si>
  <si>
    <r>
      <t xml:space="preserve">Undertake Construction Air Quality Assessment </t>
    </r>
    <r>
      <rPr>
        <sz val="10"/>
        <color rgb="FF0000FF"/>
        <rFont val="Webdings"/>
        <family val="1"/>
        <charset val="2"/>
      </rPr>
      <t>i</t>
    </r>
    <r>
      <rPr>
        <sz val="10"/>
        <rFont val="Calibri"/>
        <family val="2"/>
        <scheme val="minor"/>
      </rPr>
      <t xml:space="preserve">
</t>
    </r>
    <r>
      <rPr>
        <sz val="10"/>
        <color rgb="FFFF0000"/>
        <rFont val="Calibri"/>
        <family val="2"/>
        <scheme val="minor"/>
      </rPr>
      <t>! Mandated under NR/L2/ENV/015, Section 6.3 !
! This action can only be scoped out after consultation with the project Environment &amp; Sustainability Representative !</t>
    </r>
  </si>
  <si>
    <t>D11, A6</t>
  </si>
  <si>
    <t>T54;190;0</t>
  </si>
  <si>
    <r>
      <t xml:space="preserve">Specify low emissions vehicles, plant and equipment (Euro 6 engine, hybrid/solar generator, Non-Road Mobile Machinery (NRMM) requirements in London, etc.) as part of Contract &amp; Procurement </t>
    </r>
    <r>
      <rPr>
        <sz val="10"/>
        <color rgb="FF0000FF"/>
        <rFont val="Webdings"/>
        <family val="1"/>
        <charset val="2"/>
      </rPr>
      <t>i</t>
    </r>
  </si>
  <si>
    <t>T56;92;0</t>
  </si>
  <si>
    <r>
      <t xml:space="preserve">Consider air insulated or non-SF6 gas insulated transformer into business case development </t>
    </r>
    <r>
      <rPr>
        <sz val="10"/>
        <color rgb="FF0000FF"/>
        <rFont val="Webdings"/>
        <family val="1"/>
        <charset val="2"/>
      </rPr>
      <t>i</t>
    </r>
  </si>
  <si>
    <t>S13, S13</t>
  </si>
  <si>
    <t>[{D12|D17}="Yes"]&amp;&amp;[{A7|A8|A9|A10}="Yes"];{D12|D17|A7|A8|A9|A10}="Yes";True</t>
  </si>
  <si>
    <t>T57;134;136</t>
  </si>
  <si>
    <r>
      <t xml:space="preserve">Commission Operational Noise &amp; Vibration Impact Assessment for compliance with Noise Insulation Regs and Railway Act (due diligence) </t>
    </r>
    <r>
      <rPr>
        <sz val="10"/>
        <color rgb="FF0000FF"/>
        <rFont val="Webdings"/>
        <family val="1"/>
        <charset val="2"/>
      </rPr>
      <t>i</t>
    </r>
    <r>
      <rPr>
        <sz val="10"/>
        <rFont val="Calibri"/>
        <family val="2"/>
        <scheme val="minor"/>
      </rPr>
      <t xml:space="preserve">
</t>
    </r>
    <r>
      <rPr>
        <sz val="10"/>
        <color rgb="FFFF0000"/>
        <rFont val="Calibri"/>
        <family val="2"/>
        <scheme val="minor"/>
      </rPr>
      <t>! This action can only be scoped out after consultation with the project Environment &amp; Sustainability Representative !</t>
    </r>
  </si>
  <si>
    <t>S10, S11, S10, S11, A7, D17</t>
  </si>
  <si>
    <t>T58;181;0</t>
  </si>
  <si>
    <r>
      <t xml:space="preserve">Liaise with Local Authority as well as TOC/FOC to identify and agree mitigation measures based on findings and recommendations from Operational Noise &amp; Vibration Impact Assessment </t>
    </r>
    <r>
      <rPr>
        <sz val="10"/>
        <color rgb="FF0000FF"/>
        <rFont val="Webdings"/>
        <family val="1"/>
        <charset val="2"/>
      </rPr>
      <t>i</t>
    </r>
  </si>
  <si>
    <t>T59;130;0</t>
  </si>
  <si>
    <r>
      <t xml:space="preserve">Assess potential adverse Noise Impact of Public Address and/or Warning system on nearby residents and design mitigation measures </t>
    </r>
    <r>
      <rPr>
        <sz val="10"/>
        <color rgb="FF0000FF"/>
        <rFont val="Webdings"/>
        <family val="1"/>
        <charset val="2"/>
      </rPr>
      <t>i</t>
    </r>
  </si>
  <si>
    <t>A9, A10, D17, D17.1</t>
  </si>
  <si>
    <t>T60;81;83</t>
  </si>
  <si>
    <r>
      <t xml:space="preserve">Undertake Construction Noise &amp; Vibration Impact Assessment as per NR/L2/ENV/121 </t>
    </r>
    <r>
      <rPr>
        <sz val="10"/>
        <color rgb="FF0000FF"/>
        <rFont val="Webdings"/>
        <family val="1"/>
        <charset val="2"/>
      </rPr>
      <t>i</t>
    </r>
    <r>
      <rPr>
        <sz val="10"/>
        <rFont val="Calibri"/>
        <family val="2"/>
        <scheme val="minor"/>
      </rPr>
      <t xml:space="preserve">
</t>
    </r>
    <r>
      <rPr>
        <sz val="10"/>
        <color rgb="FFFF0000"/>
        <rFont val="Calibri"/>
        <family val="2"/>
        <scheme val="minor"/>
      </rPr>
      <t>! This action can only be scoped out after consultation with the project Environment &amp; Sustainability Representative !</t>
    </r>
  </si>
  <si>
    <t>A8, D17, D17.1</t>
  </si>
  <si>
    <t>T61;209;211</t>
  </si>
  <si>
    <r>
      <t xml:space="preserve">Liaise with Local Authority and apply for Section 61 Consent based on Construction Noise &amp; Vibration Impact Assessment findings and recommendations (e.g. when noisy works at unsociable hours are unavoidable) </t>
    </r>
    <r>
      <rPr>
        <sz val="10"/>
        <color rgb="FF0000FF"/>
        <rFont val="Webdings"/>
        <family val="1"/>
        <charset val="2"/>
      </rPr>
      <t>i</t>
    </r>
    <r>
      <rPr>
        <sz val="10"/>
        <rFont val="Calibri"/>
        <family val="2"/>
        <scheme val="minor"/>
      </rPr>
      <t xml:space="preserve">
</t>
    </r>
    <r>
      <rPr>
        <sz val="10"/>
        <color rgb="FFFF0000"/>
        <rFont val="Calibri"/>
        <family val="2"/>
        <scheme val="minor"/>
      </rPr>
      <t>! Mandated under NR/L2/ENV/015, Section 6.6 !
! This action can only be scoped out after consultation with the project Environment &amp; Sustainability Representative !</t>
    </r>
  </si>
  <si>
    <t>T63;229;0</t>
  </si>
  <si>
    <r>
      <t xml:space="preserve">Identify Best Practicable Means (BPM) such as white noise reversing alarms, battery-powered plant and equipment, planning noisy works outside inconsiderate hours, etc. to minimise impact As Low as Reasonably Practicable (ALARP) </t>
    </r>
    <r>
      <rPr>
        <sz val="10"/>
        <color rgb="FF0000FF"/>
        <rFont val="Webdings"/>
        <family val="1"/>
        <charset val="2"/>
      </rPr>
      <t>i</t>
    </r>
  </si>
  <si>
    <t>;{A11}="Yes";True</t>
  </si>
  <si>
    <t>T64;225;0</t>
  </si>
  <si>
    <r>
      <t xml:space="preserve">Undertake lighting impact assessment in line with NR guidance note 'Minimising impact of artificial lighting on people and wildlife' and include adequate mitigation measures into design based on findings and recommendations </t>
    </r>
    <r>
      <rPr>
        <sz val="10"/>
        <color rgb="FF0000FF"/>
        <rFont val="Webdings"/>
        <family val="1"/>
        <charset val="2"/>
      </rPr>
      <t>i</t>
    </r>
  </si>
  <si>
    <t>A11, S19, D17, D2</t>
  </si>
  <si>
    <t>T162;102;0</t>
  </si>
  <si>
    <r>
      <t xml:space="preserve">Ensure design includes measures to reduce dust and odour to As Low as Reasonably Practicable (ALARP) </t>
    </r>
    <r>
      <rPr>
        <sz val="10"/>
        <color rgb="FF0000FF"/>
        <rFont val="Webdings"/>
        <family val="1"/>
        <charset val="2"/>
      </rPr>
      <t>i</t>
    </r>
  </si>
  <si>
    <t>A44, A44</t>
  </si>
  <si>
    <t>[{D9|D10}="Yes"]&amp;&amp;[{A2|A3|A4|A12}="Yes"];{D9|D10|A2|A3|A4|A12}="Yes";True</t>
  </si>
  <si>
    <t>T65;133;0</t>
  </si>
  <si>
    <r>
      <t xml:space="preserve">Provide containment in accordance with The Control of Pollution (Oil Storage) Regulations 2001, or equivalent in Wales and Scotland </t>
    </r>
    <r>
      <rPr>
        <sz val="10"/>
        <color rgb="FF0000FF"/>
        <rFont val="Webdings"/>
        <family val="1"/>
        <charset val="2"/>
      </rPr>
      <t>i</t>
    </r>
  </si>
  <si>
    <t>T66;140;0</t>
  </si>
  <si>
    <r>
      <t xml:space="preserve">Apply hierarchy of control for hazardous substances through elimination and substitution for less hazardous to health and the environment  </t>
    </r>
    <r>
      <rPr>
        <sz val="10"/>
        <color rgb="FF0000FF"/>
        <rFont val="Webdings"/>
        <family val="1"/>
        <charset val="2"/>
      </rPr>
      <t>i</t>
    </r>
  </si>
  <si>
    <t>T67;38;0</t>
  </si>
  <si>
    <r>
      <t xml:space="preserve">Develop Incident Response Plan (IRP) </t>
    </r>
    <r>
      <rPr>
        <sz val="10"/>
        <color rgb="FF0000FF"/>
        <rFont val="Webdings"/>
        <family val="1"/>
        <charset val="2"/>
      </rPr>
      <t>i</t>
    </r>
  </si>
  <si>
    <t>{S1}="Yes"||{S1}="Maybe"&amp;&amp;{D9}="Yes"&amp;&amp;{A3}="Yes"||{A3}="Don’t' Know"</t>
  </si>
  <si>
    <t>T68;106;0</t>
  </si>
  <si>
    <r>
      <t xml:space="preserve">Avoid spraying of herbicide near watercourses and apply for permission from the Regulator if unavoidable </t>
    </r>
    <r>
      <rPr>
        <sz val="10"/>
        <color rgb="FF0000FF"/>
        <rFont val="Webdings"/>
        <family val="1"/>
        <charset val="2"/>
      </rPr>
      <t>i</t>
    </r>
  </si>
  <si>
    <t>S1, S1, D9, A3, A3</t>
  </si>
  <si>
    <t>T69;50;0</t>
  </si>
  <si>
    <r>
      <t xml:space="preserve">Complete ballast de-icer risk assessment process </t>
    </r>
    <r>
      <rPr>
        <sz val="10"/>
        <color rgb="FF0000FF"/>
        <rFont val="Webdings"/>
        <family val="1"/>
        <charset val="2"/>
      </rPr>
      <t>i</t>
    </r>
  </si>
  <si>
    <t>T70;73;0</t>
  </si>
  <si>
    <r>
      <t xml:space="preserve">Interrogate the Asbestos Risk Management System (ARMS) and PCB Register </t>
    </r>
    <r>
      <rPr>
        <sz val="10"/>
        <color rgb="FF0000FF"/>
        <rFont val="Webdings"/>
        <family val="1"/>
        <charset val="2"/>
      </rPr>
      <t>i</t>
    </r>
  </si>
  <si>
    <t>T71;176;0</t>
  </si>
  <si>
    <r>
      <t xml:space="preserve">Update Land &amp; Consents Strategy and associated Commitments to consider water discharge permit, land drainage consent for discharge and and/or trade effluent discharge consent </t>
    </r>
    <r>
      <rPr>
        <sz val="10"/>
        <color rgb="FF0000FF"/>
        <rFont val="Webdings"/>
        <family val="1"/>
        <charset val="2"/>
      </rPr>
      <t>i</t>
    </r>
  </si>
  <si>
    <t>S8, S8, A12</t>
  </si>
  <si>
    <t>{A17|S4|S5}="Yes";{A14|A15}="Yes";True</t>
  </si>
  <si>
    <t>T72;68;70</t>
  </si>
  <si>
    <r>
      <t xml:space="preserve">Undertake Whole Life Carbon Assessment using the Rail Carbon Tool  </t>
    </r>
    <r>
      <rPr>
        <sz val="10"/>
        <color rgb="FF0000FF"/>
        <rFont val="Webdings"/>
        <family val="1"/>
        <charset val="2"/>
      </rPr>
      <t>i</t>
    </r>
    <r>
      <rPr>
        <sz val="10"/>
        <rFont val="Calibri"/>
        <family val="2"/>
        <scheme val="minor"/>
      </rPr>
      <t xml:space="preserve">
</t>
    </r>
    <r>
      <rPr>
        <sz val="10"/>
        <color rgb="FFFF0000"/>
        <rFont val="Calibri"/>
        <family val="2"/>
        <scheme val="minor"/>
      </rPr>
      <t>! Mandated under NR/L2/ENV/015, Section 6.4.2 !
! This action can only be scoped out after consultation with the project Environment &amp; Sustainability Representative !</t>
    </r>
  </si>
  <si>
    <t>T73;156;158</t>
  </si>
  <si>
    <r>
      <t xml:space="preserve">Undertake Operational Energy Assessment using an industry approved methodology such as the Chartered Institute of Building Services Engineers (CIBSE) TM54 </t>
    </r>
    <r>
      <rPr>
        <sz val="10"/>
        <color rgb="FF0000FF"/>
        <rFont val="Webdings"/>
        <family val="1"/>
        <charset val="2"/>
      </rPr>
      <t>i</t>
    </r>
    <r>
      <rPr>
        <sz val="10"/>
        <rFont val="Calibri"/>
        <family val="2"/>
        <scheme val="minor"/>
      </rPr>
      <t xml:space="preserve">
</t>
    </r>
    <r>
      <rPr>
        <sz val="10"/>
        <color rgb="FFFF0000"/>
        <rFont val="Calibri"/>
        <family val="2"/>
        <scheme val="minor"/>
      </rPr>
      <t>! Mandated under NR/L2/ENV/015, Section 6.4.3 !
! This action can only be scoped out after consultation with the project Environment &amp; Sustainability Representative !</t>
    </r>
  </si>
  <si>
    <t>S5, A43</t>
  </si>
  <si>
    <t>T76;59;0</t>
  </si>
  <si>
    <r>
      <t xml:space="preserve">Specify low carbon troughing products and/or power cables </t>
    </r>
    <r>
      <rPr>
        <sz val="10"/>
        <color rgb="FF0000FF"/>
        <rFont val="Webdings"/>
        <family val="1"/>
        <charset val="2"/>
      </rPr>
      <t>i</t>
    </r>
  </si>
  <si>
    <t>S16, S20</t>
  </si>
  <si>
    <t>T78;106;0</t>
  </si>
  <si>
    <r>
      <t xml:space="preserve">Integrate energy-efficient solutions into buildings and structures' design (PV, LED lighting, GHP, etc.) </t>
    </r>
    <r>
      <rPr>
        <sz val="10"/>
        <color rgb="FF0000FF"/>
        <rFont val="Webdings"/>
        <family val="1"/>
        <charset val="2"/>
      </rPr>
      <t>i</t>
    </r>
  </si>
  <si>
    <t>S4, S5, S4, S5</t>
  </si>
  <si>
    <t>T79;156;0</t>
  </si>
  <si>
    <r>
      <t xml:space="preserve">Integrate energy-efficient solutions (e.g. solar panel, forced-air temperature control instead of Air Con, LED lighting, etc.) to power lineside equipment </t>
    </r>
    <r>
      <rPr>
        <sz val="10"/>
        <color rgb="FF0000FF"/>
        <rFont val="Webdings"/>
        <family val="1"/>
        <charset val="2"/>
      </rPr>
      <t>i</t>
    </r>
  </si>
  <si>
    <t>T80;82;0</t>
  </si>
  <si>
    <r>
      <t xml:space="preserve">Investigate DNO supply and electricity meters installation ahead of construction </t>
    </r>
    <r>
      <rPr>
        <sz val="10"/>
        <color rgb="FF0000FF"/>
        <rFont val="Webdings"/>
        <family val="1"/>
        <charset val="2"/>
      </rPr>
      <t>i</t>
    </r>
  </si>
  <si>
    <t>T81;201;0</t>
  </si>
  <si>
    <r>
      <t xml:space="preserve">Specify renewable energy power and energy efficient technologies where technologies exist (e.g. battery power, solar power LED technology, etc.) as part of Contract &amp; Procurement to reduce emissions. </t>
    </r>
    <r>
      <rPr>
        <sz val="10"/>
        <color rgb="FF0000FF"/>
        <rFont val="Webdings"/>
        <family val="1"/>
        <charset val="2"/>
      </rPr>
      <t>i</t>
    </r>
  </si>
  <si>
    <t>T171;58;0</t>
  </si>
  <si>
    <r>
      <t xml:space="preserve">Contact local Energy and Carbon team for further support </t>
    </r>
    <r>
      <rPr>
        <sz val="10"/>
        <color rgb="FF0000FF"/>
        <rFont val="Webdings"/>
        <family val="1"/>
        <charset val="2"/>
      </rPr>
      <t>i</t>
    </r>
  </si>
  <si>
    <t>{A16|A17}="Yes";{S2|A18}="Yes";True</t>
  </si>
  <si>
    <t>T85;113;115</t>
  </si>
  <si>
    <r>
      <t xml:space="preserve">Specify responsibly sourced concrete and/or aggregates (e.g. BES6001 certification) into Contract &amp; Procurement </t>
    </r>
    <r>
      <rPr>
        <sz val="10"/>
        <color rgb="FF0000FF"/>
        <rFont val="Webdings"/>
        <family val="1"/>
        <charset val="2"/>
      </rPr>
      <t>i</t>
    </r>
    <r>
      <rPr>
        <sz val="10"/>
        <rFont val="Calibri"/>
        <family val="2"/>
        <scheme val="minor"/>
      </rPr>
      <t xml:space="preserve">
</t>
    </r>
    <r>
      <rPr>
        <sz val="10"/>
        <color rgb="FFFF0000"/>
        <rFont val="Calibri"/>
        <family val="2"/>
        <scheme val="minor"/>
      </rPr>
      <t>! Mandated under NR/L2/ENV/015, Section 6.5.2 !
! This action can only be scoped out after consultation with the project Environment &amp; Sustainability Representative !</t>
    </r>
  </si>
  <si>
    <t>A16, A17</t>
  </si>
  <si>
    <t>T86;94;96</t>
  </si>
  <si>
    <r>
      <t xml:space="preserve">Specify responsibly sourced timber (e.g. FSC/PEFC certification) into Contract &amp; Procurement </t>
    </r>
    <r>
      <rPr>
        <sz val="10"/>
        <color rgb="FF0000FF"/>
        <rFont val="Webdings"/>
        <family val="1"/>
        <charset val="2"/>
      </rPr>
      <t>i</t>
    </r>
    <r>
      <rPr>
        <sz val="10"/>
        <rFont val="Calibri"/>
        <family val="2"/>
        <scheme val="minor"/>
      </rPr>
      <t xml:space="preserve">
</t>
    </r>
    <r>
      <rPr>
        <sz val="10"/>
        <color rgb="FFFF0000"/>
        <rFont val="Calibri"/>
        <family val="2"/>
        <scheme val="minor"/>
      </rPr>
      <t>! Mandated under NR/L2/ENV/015, Section 6.5.2.3 !
! This action can only be scoped out after consultation with the project Environment &amp; Sustainability Representative !</t>
    </r>
  </si>
  <si>
    <t>T87;89;0</t>
  </si>
  <si>
    <r>
      <t xml:space="preserve">Specify no single use plastic (e.g. plastic-free packaging) into Contract &amp; Procurement </t>
    </r>
    <r>
      <rPr>
        <sz val="10"/>
        <color rgb="FF0000FF"/>
        <rFont val="Webdings"/>
        <family val="1"/>
        <charset val="2"/>
      </rPr>
      <t>i</t>
    </r>
  </si>
  <si>
    <t>T88;103;0</t>
  </si>
  <si>
    <r>
      <t xml:space="preserve">Consider rail and river networks as alternatives to road transport for large quantities of materials  </t>
    </r>
    <r>
      <rPr>
        <sz val="10"/>
        <color rgb="FF0000FF"/>
        <rFont val="Webdings"/>
        <family val="1"/>
        <charset val="2"/>
      </rPr>
      <t>i</t>
    </r>
  </si>
  <si>
    <t>;;True</t>
  </si>
  <si>
    <t>T90;155;157</t>
  </si>
  <si>
    <r>
      <t xml:space="preserve">Undertake Resource Efficiency Assessment/ Workshop to minimise materials need, prevent waste and maximise reuse through LEAN design and value engineering </t>
    </r>
    <r>
      <rPr>
        <sz val="10"/>
        <color rgb="FF0000FF"/>
        <rFont val="Webdings"/>
        <family val="1"/>
        <charset val="2"/>
      </rPr>
      <t>i</t>
    </r>
    <r>
      <rPr>
        <sz val="10"/>
        <rFont val="Calibri"/>
        <family val="2"/>
        <scheme val="minor"/>
      </rPr>
      <t xml:space="preserve">
</t>
    </r>
    <r>
      <rPr>
        <sz val="10"/>
        <color rgb="FFFF0000"/>
        <rFont val="Calibri"/>
        <family val="2"/>
        <scheme val="minor"/>
      </rPr>
      <t>! Mandated under NR/L2/ENV/015, Section 6.5.1 !
! This action can only be scoped out after consultation with the project Environment &amp; Sustainability Representative !</t>
    </r>
  </si>
  <si>
    <t>A19, A20, A21</t>
  </si>
  <si>
    <t>{A20|A21}="Yes";{A19}="Yes";True</t>
  </si>
  <si>
    <t>T93;206;208</t>
  </si>
  <si>
    <r>
      <t xml:space="preserve">Undertake waste classification prior disposal in accordance with the EA technical guidance WM3 (including representative sampling and chemical testing for mirror haz/non haz waste e.g. excavated material) </t>
    </r>
    <r>
      <rPr>
        <sz val="10"/>
        <color rgb="FF0000FF"/>
        <rFont val="Webdings"/>
        <family val="1"/>
        <charset val="2"/>
      </rPr>
      <t>i</t>
    </r>
    <r>
      <rPr>
        <sz val="10"/>
        <rFont val="Calibri"/>
        <family val="2"/>
        <scheme val="minor"/>
      </rPr>
      <t xml:space="preserve">
</t>
    </r>
    <r>
      <rPr>
        <sz val="10"/>
        <color rgb="FFFF0000"/>
        <rFont val="Calibri"/>
        <family val="2"/>
        <scheme val="minor"/>
      </rPr>
      <t>! Waste Acceptance Criteria (WAC) testing is NOT suitable for waste classification !</t>
    </r>
  </si>
  <si>
    <t>T94;330;0</t>
  </si>
  <si>
    <r>
      <t xml:space="preserve">Maximise waste avoidance and reuse using:
- SurPlus - Obtain or transfer railway assets
- Quality Protocol - Produce aggregates from inert waste
- CLAIRE Register of Materials - Look for Donor and/or Receiver Sites
- Waste Exemptions -  Consult the EA Public Register for sites with U1 Exemption (Reuse of Waste in Construction) </t>
    </r>
    <r>
      <rPr>
        <sz val="10"/>
        <color rgb="FF0000FF"/>
        <rFont val="Webdings"/>
        <family val="1"/>
        <charset val="2"/>
      </rPr>
      <t>i</t>
    </r>
  </si>
  <si>
    <t>{S9&amp;A19&amp;D16}="Yes"</t>
  </si>
  <si>
    <t>T95;168;0</t>
  </si>
  <si>
    <r>
      <t xml:space="preserve">Consider including the local heritage railway into the redundant asset process to give them the opportunity to bid for assets that could benefit their infrastructure. </t>
    </r>
    <r>
      <rPr>
        <sz val="10"/>
        <color rgb="FF0000FF"/>
        <rFont val="Webdings"/>
        <family val="1"/>
        <charset val="2"/>
      </rPr>
      <t>i</t>
    </r>
  </si>
  <si>
    <t>S9, A19, D16</t>
  </si>
  <si>
    <t>{A20&amp;D7}="Yes"</t>
  </si>
  <si>
    <t>T96;196;0</t>
  </si>
  <si>
    <r>
      <t xml:space="preserve">Consider alternative Invasive Non-Native Species (e.g. Japanese Knotweed) soil treatment methods allowing reuse of excavated material on site or off-site disposal at the lower landfill tax rate. </t>
    </r>
    <r>
      <rPr>
        <sz val="10"/>
        <color rgb="FF0000FF"/>
        <rFont val="Webdings"/>
        <family val="1"/>
        <charset val="2"/>
      </rPr>
      <t>i</t>
    </r>
  </si>
  <si>
    <t>A20, D7</t>
  </si>
  <si>
    <t>T97;111;0</t>
  </si>
  <si>
    <r>
      <t xml:space="preserve">Manage insulating oil with potential traces of PCB in accordance with NR guidance note and disposal checklist </t>
    </r>
    <r>
      <rPr>
        <sz val="10"/>
        <color rgb="FF0000FF"/>
        <rFont val="Webdings"/>
        <family val="1"/>
        <charset val="2"/>
      </rPr>
      <t>i</t>
    </r>
  </si>
  <si>
    <t>S13, S13, A2, A19</t>
  </si>
  <si>
    <t>T98;148;150</t>
  </si>
  <si>
    <r>
      <t xml:space="preserve">Develop Site Waste Management Plan (SWMP) including waste avoidance and reduction measures as well as details of waste carriers and disposal sites </t>
    </r>
    <r>
      <rPr>
        <sz val="10"/>
        <color rgb="FF0000FF"/>
        <rFont val="Webdings"/>
        <family val="1"/>
        <charset val="2"/>
      </rPr>
      <t>i</t>
    </r>
    <r>
      <rPr>
        <sz val="10"/>
        <rFont val="Calibri"/>
        <family val="2"/>
        <scheme val="minor"/>
      </rPr>
      <t xml:space="preserve">
</t>
    </r>
    <r>
      <rPr>
        <sz val="10"/>
        <color rgb="FFFF0000"/>
        <rFont val="Calibri"/>
        <family val="2"/>
        <scheme val="minor"/>
      </rPr>
      <t>! Mandated under NR/L2/ENV/015, Section 6.5.3.1 !
! This action can only be scoped out after consultation with the project Environment &amp; Sustainability Representative !</t>
    </r>
  </si>
  <si>
    <t>[{D13|D9}="Yes"]&amp;&amp;[{A28}="Yes"];{A28|D13|D9}="Yes";True</t>
  </si>
  <si>
    <t>T99;66;68</t>
  </si>
  <si>
    <r>
      <t xml:space="preserve">Commission Weather Resilience &amp; Climate Change Impact Assessment </t>
    </r>
    <r>
      <rPr>
        <sz val="10"/>
        <color rgb="FF0000FF"/>
        <rFont val="Webdings"/>
        <family val="1"/>
        <charset val="2"/>
      </rPr>
      <t>i</t>
    </r>
    <r>
      <rPr>
        <sz val="10"/>
        <rFont val="Calibri"/>
        <family val="2"/>
        <scheme val="minor"/>
      </rPr>
      <t xml:space="preserve">
</t>
    </r>
    <r>
      <rPr>
        <sz val="10"/>
        <color rgb="FFFF0000"/>
        <rFont val="Calibri"/>
        <family val="2"/>
        <scheme val="minor"/>
      </rPr>
      <t>! Mandated under NR/L2/ENV/015, Section 6.11 !
! This action can only be scoped out after consultation with the project Environment &amp; Sustainability Representative !</t>
    </r>
  </si>
  <si>
    <t>D13, A28</t>
  </si>
  <si>
    <t>T100;34;0</t>
  </si>
  <si>
    <r>
      <t xml:space="preserve">Commission Flood Risk Assessment </t>
    </r>
    <r>
      <rPr>
        <sz val="10"/>
        <color rgb="FF0000FF"/>
        <rFont val="Webdings"/>
        <family val="1"/>
        <charset val="2"/>
      </rPr>
      <t>i</t>
    </r>
  </si>
  <si>
    <t>T102;204;0</t>
  </si>
  <si>
    <r>
      <t xml:space="preserve">Update Land &amp; Consents Strategy and associated Commitments to consider flood risk permit, land drainage consent and/or marine licence and/or Code of Practice for Works Affecting the Canal &amp; River Trust. </t>
    </r>
    <r>
      <rPr>
        <sz val="10"/>
        <color rgb="FF0000FF"/>
        <rFont val="Webdings"/>
        <family val="1"/>
        <charset val="2"/>
      </rPr>
      <t>i</t>
    </r>
  </si>
  <si>
    <t>D9, D13</t>
  </si>
  <si>
    <t>T103;110;0</t>
  </si>
  <si>
    <r>
      <t xml:space="preserve">Integrate Sustainable Drainage Systems (SuDS) principles and climate change predictions into drainage design </t>
    </r>
    <r>
      <rPr>
        <sz val="10"/>
        <color rgb="FF0000FF"/>
        <rFont val="Webdings"/>
        <family val="1"/>
        <charset val="2"/>
      </rPr>
      <t>i</t>
    </r>
  </si>
  <si>
    <t>S8, S8, A27</t>
  </si>
  <si>
    <t>{A25}="Yes";{A23|A24}="Yes";True</t>
  </si>
  <si>
    <t>T104;107;0</t>
  </si>
  <si>
    <r>
      <t xml:space="preserve">Update Land &amp; Consents Strategy and associated Commitments to consider abstraction or impoundment licence </t>
    </r>
    <r>
      <rPr>
        <sz val="10"/>
        <color rgb="FF0000FF"/>
        <rFont val="Webdings"/>
        <family val="1"/>
        <charset val="2"/>
      </rPr>
      <t>i</t>
    </r>
  </si>
  <si>
    <t>T105;49;0</t>
  </si>
  <si>
    <r>
      <t xml:space="preserve">Integrate water-efficient solutions into design </t>
    </r>
    <r>
      <rPr>
        <sz val="10"/>
        <color rgb="FF0000FF"/>
        <rFont val="Webdings"/>
        <family val="1"/>
        <charset val="2"/>
      </rPr>
      <t>i</t>
    </r>
  </si>
  <si>
    <t>{A29}="Yes";{A30}="Yes";True</t>
  </si>
  <si>
    <t>T107;103;0</t>
  </si>
  <si>
    <r>
      <t xml:space="preserve">Integrate multi-modal transport connections into Business Case (EV charging points, bike racks, etc.) </t>
    </r>
    <r>
      <rPr>
        <sz val="10"/>
        <color rgb="FF0000FF"/>
        <rFont val="Webdings"/>
        <family val="1"/>
        <charset val="2"/>
      </rPr>
      <t>i</t>
    </r>
  </si>
  <si>
    <t>T108;183;0</t>
  </si>
  <si>
    <r>
      <t xml:space="preserve">Liaise with Local Authority, local transport companies and local transport action groups (including cycling) for better transport integration as part of Stakeholders Engagement Plan </t>
    </r>
    <r>
      <rPr>
        <sz val="10"/>
        <color rgb="FF0000FF"/>
        <rFont val="Webdings"/>
        <family val="1"/>
        <charset val="2"/>
      </rPr>
      <t>i</t>
    </r>
  </si>
  <si>
    <t>T109;200;0</t>
  </si>
  <si>
    <r>
      <t xml:space="preserve">Develop Green Travel Plan for the workforce (e.g. park &amp; ride, car sharing platform, etc.) to minimise carbon emissions, air pollution and nuisance to the local community (traffic, road noise, etc.) </t>
    </r>
    <r>
      <rPr>
        <sz val="10"/>
        <color rgb="FF0000FF"/>
        <rFont val="Webdings"/>
        <family val="1"/>
        <charset val="2"/>
      </rPr>
      <t>i</t>
    </r>
  </si>
  <si>
    <t>{D17|D23}="Yes";{D17.1}="Yes";True</t>
  </si>
  <si>
    <t>T111;238;0</t>
  </si>
  <si>
    <r>
      <t xml:space="preserve">Liaise with Maintenance Protection Coordinator and Communications Manager for obtaining local knowledge on Network Rail relationship with local stakeholders (including Member of Parliament) and inclusion into Stakeholder Engagement Plan </t>
    </r>
    <r>
      <rPr>
        <sz val="10"/>
        <color rgb="FF0000FF"/>
        <rFont val="Webdings"/>
        <family val="1"/>
        <charset val="2"/>
      </rPr>
      <t>i</t>
    </r>
  </si>
  <si>
    <t>D17, D17.1, D23</t>
  </si>
  <si>
    <t>T112;74;0</t>
  </si>
  <si>
    <r>
      <t xml:space="preserve">Include sensitive/vulnerable receptors into Stakeholders Engagement Plan </t>
    </r>
    <r>
      <rPr>
        <sz val="10"/>
        <color rgb="FF0000FF"/>
        <rFont val="Webdings"/>
        <family val="1"/>
        <charset val="2"/>
      </rPr>
      <t>i</t>
    </r>
  </si>
  <si>
    <t>T113;69;0</t>
  </si>
  <si>
    <r>
      <t xml:space="preserve">Assess visual impact of planned asset/structure on nearby residents </t>
    </r>
    <r>
      <rPr>
        <sz val="10"/>
        <color rgb="FF0000FF"/>
        <rFont val="Webdings"/>
        <family val="1"/>
        <charset val="2"/>
      </rPr>
      <t>i</t>
    </r>
  </si>
  <si>
    <t>S12, S12, D17</t>
  </si>
  <si>
    <t>T114;133;0</t>
  </si>
  <si>
    <r>
      <t xml:space="preserve">Notify the public in advance of planned noisy works and/or vegetation management activities (e.g. letter drop, drop-in event, etc.) </t>
    </r>
    <r>
      <rPr>
        <sz val="10"/>
        <color rgb="FF0000FF"/>
        <rFont val="Webdings"/>
        <family val="1"/>
        <charset val="2"/>
      </rPr>
      <t>i</t>
    </r>
  </si>
  <si>
    <t>A8, S1, D17, D17.1</t>
  </si>
  <si>
    <t>{S1}="Yes"&amp;&amp;{D19|D17}="Yes";{S1}="Yes"&amp;&amp;{D17|D17.1|A34}="Yes";True</t>
  </si>
  <si>
    <t>T116;261;0</t>
  </si>
  <si>
    <r>
      <t xml:space="preserve">Engage with local communities through nature conservation initiatives (e.g. creating bug hotels with local school, building planters on platform with the Friends of the station,  supporting local nature conservation group with volunteering or donations, etc.) </t>
    </r>
    <r>
      <rPr>
        <sz val="10"/>
        <color rgb="FF0000FF"/>
        <rFont val="Webdings"/>
        <family val="1"/>
        <charset val="2"/>
      </rPr>
      <t>i</t>
    </r>
  </si>
  <si>
    <t>A1, A35, S1, A34, D19, D17, S1, A34, D19, D17</t>
  </si>
  <si>
    <t>T164;61;0</t>
  </si>
  <si>
    <r>
      <t xml:space="preserve">Consider the design impact of visually prominent structures </t>
    </r>
    <r>
      <rPr>
        <sz val="10"/>
        <color rgb="FF0000FF"/>
        <rFont val="Webdings"/>
        <family val="1"/>
        <charset val="2"/>
      </rPr>
      <t>i</t>
    </r>
  </si>
  <si>
    <t>{D17&amp;A34}="Yes";{D17|A34}="Yes";True</t>
  </si>
  <si>
    <t>T149;175;0</t>
  </si>
  <si>
    <r>
      <t xml:space="preserve">Integrate Network Rail Principles of Good Design into project development, supported by the local Design Champion nominated by Technical Authority (Buildings &amp; Architecture) </t>
    </r>
    <r>
      <rPr>
        <sz val="10"/>
        <color rgb="FF0000FF"/>
        <rFont val="Webdings"/>
        <family val="1"/>
        <charset val="2"/>
      </rPr>
      <t>i</t>
    </r>
  </si>
  <si>
    <t>T117;106;0</t>
  </si>
  <si>
    <r>
      <t xml:space="preserve">Liaise with station management (TOC or NR) and local users group as part of Stakeholders Engagement Plan </t>
    </r>
    <r>
      <rPr>
        <sz val="10"/>
        <color rgb="FF0000FF"/>
        <rFont val="Webdings"/>
        <family val="1"/>
        <charset val="2"/>
      </rPr>
      <t>i</t>
    </r>
  </si>
  <si>
    <t>T118;140;0</t>
  </si>
  <si>
    <r>
      <t xml:space="preserve">Engage with Community Rail Partnership/Station adoption group as part of Stakeholders Engagement Plan when modifying platforms or stations </t>
    </r>
    <r>
      <rPr>
        <sz val="10"/>
        <color rgb="FF0000FF"/>
        <rFont val="Webdings"/>
        <family val="1"/>
        <charset val="2"/>
      </rPr>
      <t>i</t>
    </r>
  </si>
  <si>
    <t>A34, D17</t>
  </si>
  <si>
    <t>T119;80;0</t>
  </si>
  <si>
    <r>
      <t xml:space="preserve">Support Community Rail Partnership/Station adoption group through volunteering </t>
    </r>
    <r>
      <rPr>
        <sz val="10"/>
        <color rgb="FF0000FF"/>
        <rFont val="Webdings"/>
        <family val="1"/>
        <charset val="2"/>
      </rPr>
      <t>i</t>
    </r>
  </si>
  <si>
    <t>{D20|D21|D22|D26}="Yes";{D16|D19|D17}="Yes";True</t>
  </si>
  <si>
    <t>T120;86;0</t>
  </si>
  <si>
    <r>
      <t xml:space="preserve">Undertake Social Value Workshop based on the Common Social Industry Framework (CSIF) </t>
    </r>
    <r>
      <rPr>
        <sz val="10"/>
        <color rgb="FF0000FF"/>
        <rFont val="Webdings"/>
        <family val="1"/>
        <charset val="2"/>
      </rPr>
      <t>i</t>
    </r>
  </si>
  <si>
    <t>D16, D19, D20, D21, D22, D17, D26, P2</t>
  </si>
  <si>
    <t>T121;292;0</t>
  </si>
  <si>
    <r>
      <t xml:space="preserve">Build partnerships with local parish/community/town council, local charities and/or local schools through volunteering and community engagement activities (e.g. STEM) in collaboration with industry partners (e.g. TOC, NR suppliers, NR business units) as part of Stakeholders Engagement Plan </t>
    </r>
    <r>
      <rPr>
        <sz val="10"/>
        <color rgb="FF0000FF"/>
        <rFont val="Webdings"/>
        <family val="1"/>
        <charset val="2"/>
      </rPr>
      <t>i</t>
    </r>
  </si>
  <si>
    <t>[{D19}="Yes"]&amp;&amp;[{P2}="&gt;£50m"];[{D19}="Yes"]&amp;&amp;[{P2}="£20m-£50m"];True</t>
  </si>
  <si>
    <t>T122;157;0</t>
  </si>
  <si>
    <r>
      <t xml:space="preserve">Stakeholder Engagement Plan to include promoting careers in the rail industry through schools visits, careers fairs, work placements and/or apprenticeships </t>
    </r>
    <r>
      <rPr>
        <sz val="10"/>
        <color rgb="FF0000FF"/>
        <rFont val="Webdings"/>
        <family val="1"/>
        <charset val="2"/>
      </rPr>
      <t>i</t>
    </r>
  </si>
  <si>
    <t>T165;61;0</t>
  </si>
  <si>
    <r>
      <t xml:space="preserve">Document the requirements and any associated plans/controls </t>
    </r>
    <r>
      <rPr>
        <sz val="10"/>
        <color rgb="FF0000FF"/>
        <rFont val="Webdings"/>
        <family val="1"/>
        <charset val="2"/>
      </rPr>
      <t>i</t>
    </r>
  </si>
  <si>
    <t>{D25|S12|S17}="Yes";{S18}="Yes";True</t>
  </si>
  <si>
    <t>T147;153;0</t>
  </si>
  <si>
    <r>
      <t xml:space="preserve">Liaise with Community Safety Manager (for Route Insight Assessment) and the Suicide Prevention Programme (for Priority Areas) to gather local knowledge </t>
    </r>
    <r>
      <rPr>
        <sz val="10"/>
        <color rgb="FF0000FF"/>
        <rFont val="Webdings"/>
        <family val="1"/>
        <charset val="2"/>
      </rPr>
      <t>i</t>
    </r>
  </si>
  <si>
    <t>D25, S12, S17, S18, S12, S17, S18</t>
  </si>
  <si>
    <t>T148;62;0</t>
  </si>
  <si>
    <r>
      <t xml:space="preserve">Liaise with Level Crossing Manager to gather local knowledge </t>
    </r>
    <r>
      <rPr>
        <sz val="10"/>
        <color rgb="FF0000FF"/>
        <rFont val="Webdings"/>
        <family val="1"/>
        <charset val="2"/>
      </rPr>
      <t>i</t>
    </r>
  </si>
  <si>
    <t>S17, S18</t>
  </si>
  <si>
    <t>T123;37;0</t>
  </si>
  <si>
    <r>
      <t xml:space="preserve">Minimise risk of trespass by design </t>
    </r>
    <r>
      <rPr>
        <sz val="10"/>
        <color rgb="FF0000FF"/>
        <rFont val="Webdings"/>
        <family val="1"/>
        <charset val="2"/>
      </rPr>
      <t>i</t>
    </r>
  </si>
  <si>
    <t>T124;34;0</t>
  </si>
  <si>
    <r>
      <t xml:space="preserve">Launch Community Safety campaign </t>
    </r>
    <r>
      <rPr>
        <sz val="10"/>
        <color rgb="FF0000FF"/>
        <rFont val="Webdings"/>
        <family val="1"/>
        <charset val="2"/>
      </rPr>
      <t>i</t>
    </r>
  </si>
  <si>
    <t>{A32|A33}="Yes";{D17|A34}="Yes";True</t>
  </si>
  <si>
    <t>{D15.1|D15.2|D15.3|D15.4}="Yes";{D16}="Yes";True</t>
  </si>
  <si>
    <t>T126;48;0</t>
  </si>
  <si>
    <r>
      <t xml:space="preserve">Minimise impact on cultural heritage by design </t>
    </r>
    <r>
      <rPr>
        <sz val="10"/>
        <color rgb="FF0000FF"/>
        <rFont val="Webdings"/>
        <family val="1"/>
        <charset val="2"/>
      </rPr>
      <t>i</t>
    </r>
  </si>
  <si>
    <t>D15.1, D15.2, D15.3, D15.4</t>
  </si>
  <si>
    <t>T127;146;148</t>
  </si>
  <si>
    <r>
      <t xml:space="preserve">Update Land &amp; Consents Strategy and associated Commitments to consider Cultural Heritage Impact Assessment and consultation with Local Authority </t>
    </r>
    <r>
      <rPr>
        <sz val="10"/>
        <color rgb="FF0000FF"/>
        <rFont val="Webdings"/>
        <family val="1"/>
        <charset val="2"/>
      </rPr>
      <t>i</t>
    </r>
    <r>
      <rPr>
        <sz val="10"/>
        <rFont val="Calibri"/>
        <family val="2"/>
        <scheme val="minor"/>
      </rPr>
      <t xml:space="preserve">
</t>
    </r>
    <r>
      <rPr>
        <sz val="10"/>
        <color rgb="FFFF0000"/>
        <rFont val="Calibri"/>
        <family val="2"/>
        <scheme val="minor"/>
      </rPr>
      <t>! This action can only be scoped out after consultation with the project Environment &amp; Sustainability Representative !</t>
    </r>
  </si>
  <si>
    <t>T128;72;74</t>
  </si>
  <si>
    <r>
      <t xml:space="preserve">Undertake Landscape &amp; Visual Impact Assessment (AONB or National Park) </t>
    </r>
    <r>
      <rPr>
        <sz val="10"/>
        <color rgb="FF0000FF"/>
        <rFont val="Webdings"/>
        <family val="1"/>
        <charset val="2"/>
      </rPr>
      <t>i</t>
    </r>
    <r>
      <rPr>
        <sz val="10"/>
        <rFont val="Calibri"/>
        <family val="2"/>
        <scheme val="minor"/>
      </rPr>
      <t xml:space="preserve">
</t>
    </r>
    <r>
      <rPr>
        <sz val="10"/>
        <color rgb="FFFF0000"/>
        <rFont val="Calibri"/>
        <family val="2"/>
        <scheme val="minor"/>
      </rPr>
      <t>! This action can only be scoped out after consultation with the project Environment &amp; Sustainability Representative !</t>
    </r>
  </si>
  <si>
    <t>S12, S12, D4.5, D4.6</t>
  </si>
  <si>
    <t>T129;192;0</t>
  </si>
  <si>
    <r>
      <t xml:space="preserve">Contribute to local heritage railway through volunteering, by providing technical support (e.g. design, project management, etc.) and/or offering the opportunity to bid for redundant assets. </t>
    </r>
    <r>
      <rPr>
        <sz val="10"/>
        <color rgb="FF0000FF"/>
        <rFont val="Webdings"/>
        <family val="1"/>
        <charset val="2"/>
      </rPr>
      <t>i</t>
    </r>
  </si>
  <si>
    <t>T167;33;0</t>
  </si>
  <si>
    <r>
      <t xml:space="preserve">Undertake a heritage assessment </t>
    </r>
    <r>
      <rPr>
        <sz val="10"/>
        <color rgb="FF0000FF"/>
        <rFont val="Webdings"/>
        <family val="1"/>
        <charset val="2"/>
      </rPr>
      <t>i</t>
    </r>
  </si>
  <si>
    <t>{D26}="Yes";{A30}="Yes";True</t>
  </si>
  <si>
    <t>T130;107;0</t>
  </si>
  <si>
    <r>
      <t xml:space="preserve">Consider socio-economic landscape into Project Business Case development and Stakeholders Engagement Plan </t>
    </r>
    <r>
      <rPr>
        <sz val="10"/>
        <color rgb="FF0000FF"/>
        <rFont val="Webdings"/>
        <family val="1"/>
        <charset val="2"/>
      </rPr>
      <t>i</t>
    </r>
  </si>
  <si>
    <t>T131;42;0</t>
  </si>
  <si>
    <r>
      <t xml:space="preserve">Recruit workforce locally where possible </t>
    </r>
    <r>
      <rPr>
        <sz val="10"/>
        <color rgb="FF0000FF"/>
        <rFont val="Webdings"/>
        <family val="1"/>
        <charset val="2"/>
      </rPr>
      <t>i</t>
    </r>
  </si>
  <si>
    <t>A30, D26</t>
  </si>
  <si>
    <t>T132;79;0</t>
  </si>
  <si>
    <r>
      <t xml:space="preserve">Procure goods, materials and services locally and/or from SMEs where possible </t>
    </r>
    <r>
      <rPr>
        <sz val="10"/>
        <color rgb="FF0000FF"/>
        <rFont val="Webdings"/>
        <family val="1"/>
        <charset val="2"/>
      </rPr>
      <t>i</t>
    </r>
  </si>
  <si>
    <t>A17, D26</t>
  </si>
  <si>
    <t>T169;134;0</t>
  </si>
  <si>
    <r>
      <t xml:space="preserve">Consider opportunities to utilise NR procurement processes that support SMEs, local, VCSE business groups, and/or local communities. </t>
    </r>
    <r>
      <rPr>
        <sz val="10"/>
        <color rgb="FF0000FF"/>
        <rFont val="Webdings"/>
        <family val="1"/>
        <charset val="2"/>
      </rPr>
      <t>i</t>
    </r>
  </si>
  <si>
    <t>D29, D29</t>
  </si>
  <si>
    <t>T133;159;0</t>
  </si>
  <si>
    <r>
      <t xml:space="preserve">Undertake Resource Efficiency Workshop taking into consideration the whole life of the asset including construction, maintenance, repairs and decommissioning </t>
    </r>
    <r>
      <rPr>
        <sz val="10"/>
        <color rgb="FF0000FF"/>
        <rFont val="Webdings"/>
        <family val="1"/>
        <charset val="2"/>
      </rPr>
      <t>i</t>
    </r>
  </si>
  <si>
    <t>T134;233;0</t>
  </si>
  <si>
    <r>
      <t xml:space="preserve">Integrate findings and recommendations from circular economy workshop into Business Case/Option Selection/Outline Design/Detailed Design/Construction e.g. reusability and recyclability of parts and components across a range of OTMs </t>
    </r>
    <r>
      <rPr>
        <sz val="10"/>
        <color rgb="FF0000FF"/>
        <rFont val="Webdings"/>
        <family val="1"/>
        <charset val="2"/>
      </rPr>
      <t>i</t>
    </r>
  </si>
  <si>
    <t>T135;68;0</t>
  </si>
  <si>
    <r>
      <t xml:space="preserve">Undertake Whole Life Carbon Assessment using the Rail Carbon Tool  </t>
    </r>
    <r>
      <rPr>
        <sz val="10"/>
        <color rgb="FF0000FF"/>
        <rFont val="Webdings"/>
        <family val="1"/>
        <charset val="2"/>
      </rPr>
      <t>i</t>
    </r>
  </si>
  <si>
    <t>T136;246;0</t>
  </si>
  <si>
    <r>
      <t xml:space="preserve">Integrate findings and recommendations from capital carbon assessment into Business Case/Option Selection/Outline Design/Detailed Design/Construction e.g. alternative low carbon materials, materials with high recycled content, LEAN design, etc. </t>
    </r>
    <r>
      <rPr>
        <sz val="10"/>
        <color rgb="FF0000FF"/>
        <rFont val="Webdings"/>
        <family val="1"/>
        <charset val="2"/>
      </rPr>
      <t>i</t>
    </r>
  </si>
  <si>
    <t>T137;50;0</t>
  </si>
  <si>
    <r>
      <t xml:space="preserve">Undertake 'in-use' Operational Energy assessment </t>
    </r>
    <r>
      <rPr>
        <sz val="10"/>
        <color rgb="FF0000FF"/>
        <rFont val="Webdings"/>
        <family val="1"/>
        <charset val="2"/>
      </rPr>
      <t>i</t>
    </r>
  </si>
  <si>
    <t>T138;331;0</t>
  </si>
  <si>
    <r>
      <t xml:space="preserve">Integrate findings and recommendations from 'in-use' operational energy assessment into Business Case/Option Selection/Outline Design/Detailed Design/Construction e.g. alternative renewable power sources, 'best in class' diesel engine technology, energy efficiency solutions such as reduced weight and improved aerodynamics, etc. </t>
    </r>
    <r>
      <rPr>
        <sz val="10"/>
        <color rgb="FF0000FF"/>
        <rFont val="Webdings"/>
        <family val="1"/>
        <charset val="2"/>
      </rPr>
      <t>i</t>
    </r>
  </si>
  <si>
    <t>T139;102;0</t>
  </si>
  <si>
    <r>
      <t xml:space="preserve">Design for high reliability to prevent pollution incidents with a focus on hydraulic and fuels lines </t>
    </r>
    <r>
      <rPr>
        <sz val="10"/>
        <color rgb="FF0000FF"/>
        <rFont val="Webdings"/>
        <family val="1"/>
        <charset val="2"/>
      </rPr>
      <t>i</t>
    </r>
  </si>
  <si>
    <t>T140;102;0</t>
  </si>
  <si>
    <r>
      <t xml:space="preserve">Investigate alternatives to hydrocarbon-based hydraulic or lubricating systems (e.g. compressed air) </t>
    </r>
    <r>
      <rPr>
        <sz val="10"/>
        <color rgb="FF0000FF"/>
        <rFont val="Webdings"/>
        <family val="1"/>
        <charset val="2"/>
      </rPr>
      <t>i</t>
    </r>
  </si>
  <si>
    <t>T141;69;0</t>
  </si>
  <si>
    <r>
      <t xml:space="preserve">Develop Decommissioning plan in accordance with the waste hierarchy </t>
    </r>
    <r>
      <rPr>
        <sz val="10"/>
        <color rgb="FF0000FF"/>
        <rFont val="Webdings"/>
        <family val="1"/>
        <charset val="2"/>
      </rPr>
      <t>i</t>
    </r>
  </si>
  <si>
    <t>T142;39;0</t>
  </si>
  <si>
    <r>
      <t xml:space="preserve">Undertake Water Efficiency assessment </t>
    </r>
    <r>
      <rPr>
        <sz val="10"/>
        <color rgb="FF0000FF"/>
        <rFont val="Webdings"/>
        <family val="1"/>
        <charset val="2"/>
      </rPr>
      <t>i</t>
    </r>
  </si>
  <si>
    <t>T143;240;0</t>
  </si>
  <si>
    <r>
      <t xml:space="preserve">Integrate findings and recommendations from water efficiency assessment into Business Case/Option Selection/Outline Design/Detailed Design/Construction e.g. alternative waterless  solutions, water reuse, water-efficient technologies, etc. </t>
    </r>
    <r>
      <rPr>
        <sz val="10"/>
        <color rgb="FF0000FF"/>
        <rFont val="Webdings"/>
        <family val="1"/>
        <charset val="2"/>
      </rPr>
      <t>i</t>
    </r>
  </si>
  <si>
    <t>T144;40;0</t>
  </si>
  <si>
    <r>
      <t xml:space="preserve">Undertake Operational Noise assessment </t>
    </r>
    <r>
      <rPr>
        <sz val="10"/>
        <color rgb="FF0000FF"/>
        <rFont val="Webdings"/>
        <family val="1"/>
        <charset val="2"/>
      </rPr>
      <t>i</t>
    </r>
  </si>
  <si>
    <t>T145;227;0</t>
  </si>
  <si>
    <r>
      <t xml:space="preserve">Integrate findings and recommendations from operational noise assessment into Business Case/Option Selection/Outline Design/Detailed Design/Construction e.g. start-stop technology to present idling, acoustic containment, etc. </t>
    </r>
    <r>
      <rPr>
        <sz val="10"/>
        <color rgb="FF0000FF"/>
        <rFont val="Webdings"/>
        <family val="1"/>
        <charset val="2"/>
      </rPr>
      <t>i</t>
    </r>
  </si>
  <si>
    <t>4|GeneralAtTop</t>
  </si>
  <si>
    <t>1|Low</t>
  </si>
  <si>
    <t>0|N/A</t>
  </si>
  <si>
    <t>Action (1)</t>
  </si>
  <si>
    <t>{D30}="No"</t>
  </si>
  <si>
    <t>Have objective, targets and key performance indicators been identified?</t>
  </si>
  <si>
    <t>T172</t>
  </si>
  <si>
    <t>Refer to Environment and Sustainability Strategy for key strategy areas for inclusion</t>
  </si>
  <si>
    <t>T172;87;0</t>
  </si>
  <si>
    <r>
      <t xml:space="preserve">Refer to Environment and Sustainability Strategy for key strategy areas for inclusion </t>
    </r>
    <r>
      <rPr>
        <sz val="10"/>
        <color rgb="FF0000FF"/>
        <rFont val="Webdings"/>
        <family val="1"/>
        <charset val="2"/>
      </rPr>
      <t>i</t>
    </r>
  </si>
  <si>
    <t>P2 = "Select from drop down list…"_x000D_
Estimated Project Value (Development, Design and Construction)_x000D_
S21 = ""_x000D_
The project involves design and/or build or refurbishment of locomotives or on track machines and other track engineering assets (e.g. rail wagons)._x000D_
S22 = ""_x000D_
As part of the response to the relevant invitation to tender, did the Designer/Contractor make environmental and or social commitments?</t>
  </si>
  <si>
    <t>N1 = "Yes"_x000D_
[Automated] No to ALL Project Scope activities = Non-Intrusive project_x000D_
S21 = ""_x000D_
The project involves design and/or build or refurbishment of locomotives or on track machines and other track engineering assets (e.g. rail wagons)._x000D_
S22 = ""_x000D_
As part of the response to the relevant invitation to tender, did the Designer/Contractor make environmental and or social commitments?</t>
  </si>
  <si>
    <t>AND(OR(S5="Yes",A43="No"),VLOOKUP(P2,tblProjectValues,2,False)&gt;3)</t>
  </si>
  <si>
    <t>AND(OR(""="Yes",""="No"),VLOOKUP("Select from drop down list…",tblProjectValues,2,False)&gt;3)</t>
  </si>
  <si>
    <t>S5 = ""_x000D_
The project involves modifying, replacing and/or installing new building (e.g. office, station, depot)._x000D_
A43 = ""_x000D_
Have you identified opportunities to reduce energy and fuel usage?</t>
  </si>
  <si>
    <t>D31="No"</t>
  </si>
  <si>
    <t>""="No"</t>
  </si>
  <si>
    <t>D31 = ""_x000D_
Have opportunities been identified to support carbon reduction commitments and the decarbonisation programme?</t>
  </si>
  <si>
    <t>D30="No"</t>
  </si>
  <si>
    <t>D30 = ""_x000D_
Have objective, targets and key performance indicators been identified?</t>
  </si>
  <si>
    <t>S22 = ""_x000D_
As part of the response to the relevant invitation to tender, did the Designer/Contractor make environmental and or social commitments?</t>
  </si>
  <si>
    <t>&lt;a href="https://safety.networkrail.co.uk/wp-content/uploads/2020/10/NR-Environmental-Strategy-FINAL-12-October-2020.pdf" target=_"blank"&gt;Environmental Sustainability Strategy&lt;/a&gt;</t>
  </si>
  <si>
    <t>Consider providing safety messaging and early engagement (e.g. STEM, careers talks) interventions</t>
  </si>
  <si>
    <r>
      <t xml:space="preserve">Undertake and update </t>
    </r>
    <r>
      <rPr>
        <b/>
        <sz val="11"/>
        <color theme="1"/>
        <rFont val="Calibri"/>
        <family val="2"/>
        <scheme val="minor"/>
      </rPr>
      <t>Diversity Impact Assessment</t>
    </r>
    <r>
      <rPr>
        <sz val="11"/>
        <color theme="1"/>
        <rFont val="Calibri"/>
        <family val="2"/>
        <scheme val="minor"/>
      </rPr>
      <t xml:space="preserve"> (DIA) at each PACE stage and take actions to mitigate negative impacts</t>
    </r>
  </si>
  <si>
    <t>[{S5|S17|S18|A32|A33|A42}="Yes"||{A42}="Don't Know"]</t>
  </si>
  <si>
    <t>OR(OR(S5="Yes",S17="Yes",S18="Yes",A32="Yes",A33="Yes",A42="Yes"),A42="Don't Know")</t>
  </si>
  <si>
    <t>OR(OR(""="Yes",""="Yes",""="Yes",""="Yes",""="Yes",""="Yes"),""="Don't Know")</t>
  </si>
  <si>
    <t>S5 = ""_x000D_
The project involves modifying, replacing and/or installing new building (e.g. office, station, depot)._x000D_
S17 = ""_x000D_
The project involves renewing and/or modifying a Level Crossing_x000D_
S18 = ""_x000D_
The project involves closing a Level Crossing_x000D_
A32 = ""_x000D_
Will the project involve changing the permanent or temporary access to buildings, stations or bridges?_x000D_
A33 = ""_x000D_
Could public access (including footpath, cycle path, rights of way, level crossing) require temporary closure and/or diversion during project delivery?_x000D_
A42 = ""_x000D_
Will the project impact people (e.g. passengers, employees, or lineside neighbours), including temporary works, temporary conditions, and staging works?_x000D_
A42 = ""_x000D_
Will the project impact people (e.g. passengers, employees, or lineside neighbours), including temporary works, temporary conditions, and staging works?</t>
  </si>
  <si>
    <t>T166;99;0</t>
  </si>
  <si>
    <r>
      <t xml:space="preserve">Consider providing safety messaging and early engagement (e.g. STEM, careers talks) interventions </t>
    </r>
    <r>
      <rPr>
        <sz val="10"/>
        <color rgb="FF0000FF"/>
        <rFont val="Webdings"/>
        <family val="1"/>
        <charset val="2"/>
      </rPr>
      <t>i</t>
    </r>
  </si>
  <si>
    <t>T125;121;123</t>
  </si>
  <si>
    <r>
      <t xml:space="preserve">Undertake and update Diversity Impact Assessment (DIA) at each PACE stage and take actions to mitigate negative impacts </t>
    </r>
    <r>
      <rPr>
        <sz val="10"/>
        <color rgb="FF0000FF"/>
        <rFont val="Webdings"/>
        <family val="1"/>
        <charset val="2"/>
      </rPr>
      <t>i</t>
    </r>
    <r>
      <rPr>
        <sz val="10"/>
        <rFont val="Calibri"/>
        <family val="2"/>
        <scheme val="minor"/>
      </rPr>
      <t xml:space="preserve">
</t>
    </r>
    <r>
      <rPr>
        <sz val="10"/>
        <color rgb="FFFF0000"/>
        <rFont val="Calibri"/>
        <family val="2"/>
        <scheme val="minor"/>
      </rPr>
      <t>! Mandated as a PACE Product !
! This action can only be scoped out after consultation with the project Environment &amp; Sustainability Representative !</t>
    </r>
  </si>
  <si>
    <t>S5, S17, S18, A32, A33, A42, A42</t>
  </si>
  <si>
    <t>Will the project area include scheduled monuments, archaeological sites and deposits, or buildings of historical and architectural interest?</t>
  </si>
  <si>
    <t>Concrete and aggregates</t>
  </si>
  <si>
    <t>D27 = ""_x000D_
Will the project area include scheduled monuments, archaeological sites and deposits, or buildings of historical and architectural interest?</t>
  </si>
  <si>
    <t>As part of the response to the relevant invitation to tender, did the designer/ contractor make environmental and or social commitments?</t>
  </si>
  <si>
    <t>T173</t>
  </si>
  <si>
    <t>Progress environment and/or social commitments to ESMP</t>
  </si>
  <si>
    <t>{D32}="Yes"</t>
  </si>
  <si>
    <t>T173;56;0</t>
  </si>
  <si>
    <r>
      <t xml:space="preserve">Progress environment and/or social commitments to ESMP </t>
    </r>
    <r>
      <rPr>
        <sz val="10"/>
        <color rgb="FF0000FF"/>
        <rFont val="Webdings"/>
        <family val="1"/>
        <charset val="2"/>
      </rPr>
      <t>i</t>
    </r>
  </si>
  <si>
    <t>D32="Yes"</t>
  </si>
  <si>
    <t>D32 = ""_x000D_
As part of the response to the relevant invitation to tender, did the designer/ contractor make environmental and or social commitments?</t>
  </si>
  <si>
    <t>- Outdoor artificial lighting</t>
  </si>
  <si>
    <t>Declared where the national 'air quality objective' set by UK Government is exceeded therefore, within that area, the monitoring of specific pollutants has been undertaken and a plan put in place to improve air quality.</t>
  </si>
  <si>
    <t>Designated areas in which the use of certain substances must be carefully management to prevent the pollution of raw water sources that are used to provide drinking water.</t>
  </si>
  <si>
    <t>A process to determine the condition (particularly in relation to contamination) of the ground, ideally before beginning construction works.</t>
  </si>
  <si>
    <t>Tree Preservation Order</t>
  </si>
  <si>
    <t>A Tree Preservation Order is an order made by a local planning authority to protect specific trees, groups of trees or woodlands in the interests of amenity. The order prohibits activities such as cutting down, uprooting, and wilful damage of trees without the local planning authority’s written consent. If consent is given, it can be subject to conditions which have to be followed.</t>
  </si>
  <si>
    <t>Suggested Phase  for this Action</t>
  </si>
  <si>
    <t>Apply Network Rail Standard NR/L3/ENV/044 for track bed waste classification by Route Services Environment Team</t>
  </si>
  <si>
    <t>T92;113;115</t>
  </si>
  <si>
    <r>
      <t xml:space="preserve">Apply Network Rail Standard NR/L3/ENV/044 for track bed waste classification by Route Services Environment Team </t>
    </r>
    <r>
      <rPr>
        <sz val="10"/>
        <color rgb="FF0000FF"/>
        <rFont val="Webdings"/>
        <family val="1"/>
        <charset val="2"/>
      </rPr>
      <t>i</t>
    </r>
    <r>
      <rPr>
        <sz val="10"/>
        <rFont val="Calibri"/>
        <family val="2"/>
        <scheme val="minor"/>
      </rPr>
      <t xml:space="preserve">
</t>
    </r>
    <r>
      <rPr>
        <sz val="10"/>
        <color rgb="FFFF0000"/>
        <rFont val="Calibri"/>
        <family val="2"/>
        <scheme val="minor"/>
      </rPr>
      <t>! This action can only be scoped out after consultation with the project Environment &amp; Sustainability Representative !</t>
    </r>
  </si>
  <si>
    <t>Demonstrate a positive impact on biodiversity (this may be through the biodiversity metric) as part of the PEA scope of works (preferable) or as a standalone activity</t>
  </si>
  <si>
    <t>[{A1}="Yes"||VLOOKUP({P2},tblProjectValues,2,False)&gt;1]&amp;&amp;[{S1|S2|S3|S4|S5|S6|S7|S8|S9|S10|S11|S12|S13|S14|S15|S16|S17|S18|S19|S20}="Yes"||{S1|S2|S3|S4|S5|S6|S7|S8|S9|S10|S11|S12|S13|S14|S15|S16|S17|S18|S19|S20}="Maybe"]</t>
  </si>
  <si>
    <t>AND(OR(A1="Yes",VLOOKUP(P2,tblProjectValues,2,False)&gt;1),OR(OR(S1="Yes",S2="Yes",S3="Yes",S4="Yes",S5="Yes",S6="Yes",S7="Yes",S8="Yes",S9="Yes",S10="Yes",S11="Yes",S12="Yes",S13="Yes",S14="Yes",S15="Yes",S16="Yes",S17="Yes",S18="Yes",S19="Yes",S20="Yes"),OR(S1="Maybe",S2="Maybe",S3="Maybe",S4="Maybe",S5="Maybe",S6="Maybe",S7="Maybe",S8="Maybe",S9="Maybe",S10="Maybe",S11="Maybe",S12="Maybe",S13="Maybe",S14="Maybe",S15="Maybe",S16="Maybe",S17="Maybe",S18="Maybe",S19="Maybe",S20="Maybe")))</t>
  </si>
  <si>
    <t>AND(OR(""="Yes",VLOOKUP("Select from drop down list…",tblProjectValues,2,False)&gt;1),OR(OR(""="Yes",""="Yes",""="Yes",""="Yes",""="Yes",""="Yes",""="Yes",""="Yes",""="Yes",""="Yes",""="Yes",""="Yes",""="Yes",""="Yes",""="Yes",""="Yes",""="Yes",""="Yes",""="Yes",""="Yes"),OR(""="Maybe",""="Maybe",""="Maybe",""="Maybe",""="Maybe",""="Maybe",""="Maybe",""="Maybe",""="Maybe",""="Maybe",""="Maybe",""="Maybe",""="Maybe",""="Maybe",""="Maybe",""="Maybe",""="Maybe",""="Maybe",""="Maybe",""="Maybe")))</t>
  </si>
  <si>
    <t>A1 = ""_x000D_
Will vegetation management and/or land take impact an area &gt;1,500m2?_x000D_
P2 = "Select from drop down list…"_x000D_
Estimated Project Value (Development, Design and Construction)_x000D_
S1 = ""_x000D_
The project involves vegetation management and/or land take._x000D_
S2 = ""_x000D_
The project involves modifying, replacing and/or building site compound(s), haul road(s) and/or access point(s)._x000D_
S3 = ""_x000D_
The project involves intrusive site investigation(s) (e.g. ground Investigation, track bed investigation, structural coring, etc.)_x000D_
S4 = ""_x000D_
The project involves modifying, replacing and/or installing new structure (e.g. bridge, footbridge, viaduct, tunnel, platform)._x000D_
S5 = ""_x000D_
The project involves modifying, replacing and/or installing new building (e.g. office, station, depot)._x000D_
S6 = ""_x000D_
The project involves other civils work (e.g. foundations, fencing, walkway, etc.)._x000D_
S7 = ""_x000D_
The project involves modifying or stabilising earthworks or other geotechnical asset (e.g. embankment, cutting, scouring protection)._x000D_
S8 = ""_x000D_
The project involves modifying, replacing and/or installing new drainage asset (e.g. track drainage, culvert, etc.)_x000D_
S9 = ""_x000D_
The project involves repairing, modifying, decommissioning or renewing plain line and/or Switches &amp; Crossings (including wet beds reballasting, timber wheel works, S&amp;C abandonment)_x000D_
S10 = ""_x000D_
The project involves plain line extension (e.g. new track line, new loop, grade separation)_x000D_
S11 = ""_x000D_
The project involves new or modified sidings_x000D_
S12 = ""_x000D_
The project involves replacing or installing new OLE_x000D_
S13 = ""_x000D_
The project involves replacing or installing new feeder station or sub-station_x000D_
S14 = ""_x000D_
The project involves replacing and/or installing new lineside S&amp;T assets (e.g. signal, signal box, signage, REB, location cabinet, GSM mast, etc.)_x000D_
S15 = ""_x000D_
The project involves replacing and/or installing Under Track Crossing (UTX)/Under Road Crossing (URX)._x000D_
S16 = ""_x000D_
The project involves replacing and/or installing new S&amp;T cable route_x000D_
S17 = ""_x000D_
The project involves renewing and/or modifying a Level Crossing_x000D_
S18 = ""_x000D_
The project involves closing a Level Crossing_x000D_
S19 = ""_x000D_
The project involves replacing or installing new lineside E&amp;P assets (e.g. DNO, lighting, etc.)_x000D_
S20 = ""_x000D_
The project involves replacing and/or installing new E&amp;P cable route_x000D_
S1 = ""_x000D_
The project involves vegetation management and/or land take._x000D_
S2 = ""_x000D_
The project involves modifying, replacing and/or building site compound(s), haul road(s) and/or access point(s)._x000D_
S3 = ""_x000D_
The project involves intrusive site investigation(s) (e.g. ground Investigation, track bed investigation, structural coring, etc.)_x000D_
S4 = ""_x000D_
The project involves modifying, replacing and/or installing new structure (e.g. bridge, footbridge, viaduct, tunnel, platform)._x000D_
S5 = ""_x000D_
The project involves modifying, replacing and/or installing new building (e.g. office, station, depot)._x000D_
S6 = ""_x000D_
The project involves other civils work (e.g. foundations, fencing, walkway, etc.)._x000D_
S7 = ""_x000D_
The project involves modifying or stabilising earthworks or other geotechnical asset (e.g. embankment, cutting, scouring protection)._x000D_
S8 = ""_x000D_
The project involves modifying, replacing and/or installing new drainage asset (e.g. track drainage, culvert, etc.)_x000D_
S9 = ""_x000D_
The project involves repairing, modifying, decommissioning or renewing plain line and/or Switches &amp; Crossings (including wet beds reballasting, timber wheel works, S&amp;C abandonment)_x000D_
S10 = ""_x000D_
The project involves plain line extension (e.g. new track line, new loop, grade separation)_x000D_
S11 = ""_x000D_
The project involves new or modified sidings_x000D_
S12 = ""_x000D_
The project involves replacing or installing new OLE_x000D_
S13 = ""_x000D_
The project involves replacing or installing new feeder station or sub-station_x000D_
S14 = ""_x000D_
The project involves replacing and/or installing new lineside S&amp;T assets (e.g. signal, signal box, signage, REB, location cabinet, GSM mast, etc.)_x000D_
S15 = ""_x000D_
The project involves replacing and/or installing Under Track Crossing (UTX)/Under Road Crossing (URX)._x000D_
S16 = ""_x000D_
The project involves replacing and/or installing new S&amp;T cable route_x000D_
S17 = ""_x000D_
The project involves renewing and/or modifying a Level Crossing_x000D_
S18 = ""_x000D_
The project involves closing a Level Crossing_x000D_
S19 = ""_x000D_
The project involves replacing or installing new lineside E&amp;P assets (e.g. DNO, lighting, etc.)_x000D_
S20 = ""_x000D_
The project involves replacing and/or installing new E&amp;P cable route</t>
  </si>
  <si>
    <t>{S1|S2|S3|S4|S5|S6|S7|S8|S9|S10|S11|S12|S13|S14|S15|S16|S17|S18|S19|S20}="Yes"||{S1|S2|S3|S4|S5|S6|S7|S8|S9|S10|S11|S12|S13|S14|S15|S16|S17|S18|S19|S20}="Maybe"</t>
  </si>
  <si>
    <t>[{S1|S2|S3|S4|S5|S6|S7|S8|S9|S10|S11|S12|S13|S14|S15|S16|S17|S18|S19|S20}="Yes"||{S1|S2|S3|S4|S5|S6|S7|S8|S9|S10|S11|S12|S13|S14|S15|S16|S17|S18|S19|S20}="Maybe"]</t>
  </si>
  <si>
    <t>OR(OR(S1="Yes",S2="Yes",S3="Yes",S4="Yes",S5="Yes",S6="Yes",S7="Yes",S8="Yes",S9="Yes",S10="Yes",S11="Yes",S12="Yes",S13="Yes",S14="Yes",S15="Yes",S16="Yes",S17="Yes",S18="Yes",S19="Yes",S20="Yes"),OR(S1="Maybe",S2="Maybe",S3="Maybe",S4="Maybe",S5="Maybe",S6="Maybe",S7="Maybe",S8="Maybe",S9="Maybe",S10="Maybe",S11="Maybe",S12="Maybe",S13="Maybe",S14="Maybe",S15="Maybe",S16="Maybe",S17="Maybe",S18="Maybe",S19="Maybe",S20="Maybe"))</t>
  </si>
  <si>
    <t>OR(OR(""="Yes",""="Yes",""="Yes",""="Yes",""="Yes",""="Yes",""="Yes",""="Yes",""="Yes",""="Yes",""="Yes",""="Yes",""="Yes",""="Yes",""="Yes",""="Yes",""="Yes",""="Yes",""="Yes",""="Yes"),OR(""="Maybe",""="Maybe",""="Maybe",""="Maybe",""="Maybe",""="Maybe",""="Maybe",""="Maybe",""="Maybe",""="Maybe",""="Maybe",""="Maybe",""="Maybe",""="Maybe",""="Maybe",""="Maybe",""="Maybe",""="Maybe",""="Maybe",""="Maybe"))</t>
  </si>
  <si>
    <t>S1 = ""_x000D_
The project involves vegetation management and/or land take._x000D_
S2 = ""_x000D_
The project involves modifying, replacing and/or building site compound(s), haul road(s) and/or access point(s)._x000D_
S3 = ""_x000D_
The project involves intrusive site investigation(s) (e.g. ground Investigation, track bed investigation, structural coring, etc.)_x000D_
S4 = ""_x000D_
The project involves modifying, replacing and/or installing new structure (e.g. bridge, footbridge, viaduct, tunnel, platform)._x000D_
S5 = ""_x000D_
The project involves modifying, replacing and/or installing new building (e.g. office, station, depot)._x000D_
S6 = ""_x000D_
The project involves other civils work (e.g. foundations, fencing, walkway, etc.)._x000D_
S7 = ""_x000D_
The project involves modifying or stabilising earthworks or other geotechnical asset (e.g. embankment, cutting, scouring protection)._x000D_
S8 = ""_x000D_
The project involves modifying, replacing and/or installing new drainage asset (e.g. track drainage, culvert, etc.)_x000D_
S9 = ""_x000D_
The project involves repairing, modifying, decommissioning or renewing plain line and/or Switches &amp; Crossings (including wet beds reballasting, timber wheel works, S&amp;C abandonment)_x000D_
S10 = ""_x000D_
The project involves plain line extension (e.g. new track line, new loop, grade separation)_x000D_
S11 = ""_x000D_
The project involves new or modified sidings_x000D_
S12 = ""_x000D_
The project involves replacing or installing new OLE_x000D_
S13 = ""_x000D_
The project involves replacing or installing new feeder station or sub-station_x000D_
S14 = ""_x000D_
The project involves replacing and/or installing new lineside S&amp;T assets (e.g. signal, signal box, signage, REB, location cabinet, GSM mast, etc.)_x000D_
S15 = ""_x000D_
The project involves replacing and/or installing Under Track Crossing (UTX)/Under Road Crossing (URX)._x000D_
S16 = ""_x000D_
The project involves replacing and/or installing new S&amp;T cable route_x000D_
S17 = ""_x000D_
The project involves renewing and/or modifying a Level Crossing_x000D_
S18 = ""_x000D_
The project involves closing a Level Crossing_x000D_
S19 = ""_x000D_
The project involves replacing or installing new lineside E&amp;P assets (e.g. DNO, lighting, etc.)_x000D_
S20 = ""_x000D_
The project involves replacing and/or installing new E&amp;P cable route_x000D_
S1 = ""_x000D_
The project involves vegetation management and/or land take._x000D_
S2 = ""_x000D_
The project involves modifying, replacing and/or building site compound(s), haul road(s) and/or access point(s)._x000D_
S3 = ""_x000D_
The project involves intrusive site investigation(s) (e.g. ground Investigation, track bed investigation, structural coring, etc.)_x000D_
S4 = ""_x000D_
The project involves modifying, replacing and/or installing new structure (e.g. bridge, footbridge, viaduct, tunnel, platform)._x000D_
S5 = ""_x000D_
The project involves modifying, replacing and/or installing new building (e.g. office, station, depot)._x000D_
S6 = ""_x000D_
The project involves other civils work (e.g. foundations, fencing, walkway, etc.)._x000D_
S7 = ""_x000D_
The project involves modifying or stabilising earthworks or other geotechnical asset (e.g. embankment, cutting, scouring protection)._x000D_
S8 = ""_x000D_
The project involves modifying, replacing and/or installing new drainage asset (e.g. track drainage, culvert, etc.)_x000D_
S9 = ""_x000D_
The project involves repairing, modifying, decommissioning or renewing plain line and/or Switches &amp; Crossings (including wet beds reballasting, timber wheel works, S&amp;C abandonment)_x000D_
S10 = ""_x000D_
The project involves plain line extension (e.g. new track line, new loop, grade separation)_x000D_
S11 = ""_x000D_
The project involves new or modified sidings_x000D_
S12 = ""_x000D_
The project involves replacing or installing new OLE_x000D_
S13 = ""_x000D_
The project involves replacing or installing new feeder station or sub-station_x000D_
S14 = ""_x000D_
The project involves replacing and/or installing new lineside S&amp;T assets (e.g. signal, signal box, signage, REB, location cabinet, GSM mast, etc.)_x000D_
S15 = ""_x000D_
The project involves replacing and/or installing Under Track Crossing (UTX)/Under Road Crossing (URX)._x000D_
S16 = ""_x000D_
The project involves replacing and/or installing new S&amp;T cable route_x000D_
S17 = ""_x000D_
The project involves renewing and/or modifying a Level Crossing_x000D_
S18 = ""_x000D_
The project involves closing a Level Crossing_x000D_
S19 = ""_x000D_
The project involves replacing or installing new lineside E&amp;P assets (e.g. DNO, lighting, etc.)_x000D_
S20 = ""_x000D_
The project involves replacing and/or installing new E&amp;P cable route</t>
  </si>
  <si>
    <t>Q46</t>
  </si>
  <si>
    <t>H[61]</t>
  </si>
  <si>
    <t>S[61]</t>
  </si>
  <si>
    <t>T43;168;170</t>
  </si>
  <si>
    <r>
      <t xml:space="preserve">Demonstrate a positive impact on biodiversity (this may be through the biodiversity metric) as part of the PEA scope of works (preferable) or as a standalone activity </t>
    </r>
    <r>
      <rPr>
        <sz val="10"/>
        <color rgb="FF0000FF"/>
        <rFont val="Webdings"/>
        <family val="1"/>
        <charset val="2"/>
      </rPr>
      <t>i</t>
    </r>
    <r>
      <rPr>
        <sz val="10"/>
        <rFont val="Calibri"/>
        <family val="2"/>
        <scheme val="minor"/>
      </rPr>
      <t xml:space="preserve">
</t>
    </r>
    <r>
      <rPr>
        <sz val="10"/>
        <color rgb="FFFF0000"/>
        <rFont val="Calibri"/>
        <family val="2"/>
        <scheme val="minor"/>
      </rPr>
      <t>! Mandated under NR/L2/ENV/015, Section 6.1 !
! This action can only be scoped out after consultation with the project Environment &amp; Sustainability Representative !</t>
    </r>
  </si>
  <si>
    <t>A1, P2, S1, S2, S3, S4, S5, S6, S7, S8, S9, S10, S11, S12, S13, S14, S15, S16, S17, S18, S19, S20, S1, S2, S3, S4, S5, S6, S7, S8, S9, S10, S11, S12, S13, S14, S15, S16, S17, S18, S19, S20</t>
  </si>
  <si>
    <t>S1, S2, S3, S4, S5, S6, S7, S8, S9, S10, S11, S12, S13, S14, S15, S16, S17, S18, S19, S20, S1, S2, S3, S4, S5, S6, S7, S8, S9, S10, S11, S12, S13, S14, S15, S16, S17, S18, S19, S20</t>
  </si>
  <si>
    <t>&lt;a href="http://networkrailstandards/StandardHeaderView.aspx?id=32422" target=_"blank"&gt;NR/L2/ENV/122/02 Habitat Management Plan&lt;/a&gt;</t>
  </si>
  <si>
    <t>Last updated by [Naomi Sandford-deQuincey] on [03/09/2021]</t>
  </si>
  <si>
    <t>England &amp; Wales (Coastal &amp; River Flooding);#http://grv.corp.ukrail.net/Html5Viewer/Index.html?viewer=GeoRINM_Viewer.GeoRINM_Viewer_html5_v28/;#- Open Geo-RINM
&lt;br&gt;- Select 'Sustainability' layer (Expand)
&lt;br&gt;- Select 'Environment Agency Flood Data' layer (Expand)
&lt;br&gt;- Select 'Environment Agency Online Data Feed' layer
&lt;br&gt;- Select 'Flood_Map_for_Planning_Rivers_and_Sea_Flood_Zone_3'
&lt;br&gt;- Untick all the other layers under 'Environment Agency Flood Data' layer
&lt;br&gt;- Identify if project area is affected by a Food Zone 3</t>
  </si>
  <si>
    <t>England &amp; Wales (Surface Water Flooding);#http://grv.corp.ukrail.net/Html5Viewer/Index.html?viewer=GeoRINM_Viewer.GeoRINM_Viewer_html5_v28#;#- Open Geo-RINM
&lt;br&gt;- Select 'Sustainability' layer (Expand)
&lt;br&gt;- Select 'Flood Risk' layer (Expand)
&lt;br&gt;- Select 'Surface Water Flood Risk' layer
&lt;br&gt;- Select 'Risk_of_Flooding_from_Surface_Water_Extent_3_3_percent_annual_chance'
&lt;br&gt;- Untick all the other layers under 'Flood Risk' layer
&lt;br&gt;- Identify if project area is affected by a High Risk of surface water flooding</t>
  </si>
  <si>
    <t>Scotland;#https://www.webarchive.org.uk/wayback/archive/20150221042820/http:/www.gov.scot/Topics/Environment/Water/17670/maps/gwsummary;#- Open Scottish Government website 
&lt;br&gt;- Select 'Drinking Water Protected Areas - Scotland River Basin District - Groundwater - summary map' showing that most of the country is covered by 'Groundwater Bodies Drinking Water Protected Areas'</t>
  </si>
  <si>
    <t>Geo-RINM;#http://grv.corp.ukrail.net/Html5Viewer/Index.html?viewer=GeoRINM_Viewer.GeoRINM_Viewer_html5_v28#;#- Open Geo-RINM
&lt;br&gt;- Select 'Land Information' layer (Expand)
&lt;br&gt;- Select 'Heritage' layer (Expand)
&lt;br&gt;- Search project area
&lt;br&gt;- Identify features with a right-click and selecting 'Find data on the map'. Results will appear on the left hand-side.
&lt;br&gt;- Measure distance using function available in the Tools ('Identify and Measure' tab)
&lt;br&gt;
&lt;br&gt;&lt;i&gt;&lt;u&gt;Note&lt;/u&gt;: World Heritage Site, Registered Parks &amp; Gardens and Registered Battlefields are not available on Geo-RINM. Consult Historic England/Wales/Scotland for these statutory designations.</t>
  </si>
  <si>
    <t>Complaints Map;#https://networkrail.yonderdatasolutions.com/;#- Open Complaints Map
&lt;br&gt;- Enter the following login details:
&lt;br&gt;Username: NR.user
&lt;br&gt;Password: NRUser2019#
&lt;br&gt;- Zoom towards project area
&lt;br&gt;- Identify if &gt;10 service requests were received by the Network Rail Helpline since the 1st of April 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</si>
</sst>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g&quot;;&quot;g&quot;;&quot;c&quot;;@"/>
    <numFmt numFmtId="165" formatCode="0;0;[Color16]&quot;Please provide your answer here...&quot;"/>
    <numFmt numFmtId="166" formatCode="0;0;[Color16]&quot;Please provide any additonal information...&quot;"/>
  </numFmts>
  <fonts count="62" x14ac:knownFonts="1">
    <font>
      <sz val="11"/>
      <color theme="1"/>
      <name val="Calibri"/>
      <family val="2"/>
      <scheme val="minor"/>
    </font>
    <font>
      <sz val="11"/>
      <name val="Calibri"/>
      <family val="2"/>
      <scheme val="minor"/>
    </font>
    <font>
      <sz val="11"/>
      <color theme="0"/>
      <name val="Calibri"/>
      <family val="2"/>
      <scheme val="minor"/>
    </font>
    <font>
      <sz val="9"/>
      <color theme="1"/>
      <name val="Calibri"/>
      <family val="2"/>
      <scheme val="minor"/>
    </font>
    <font>
      <sz val="9"/>
      <color rgb="FFFF0000"/>
      <name val="Calibri"/>
      <family val="2"/>
      <scheme val="minor"/>
    </font>
    <font>
      <sz val="14"/>
      <color theme="0"/>
      <name val="Calibri"/>
      <family val="2"/>
      <scheme val="minor"/>
    </font>
    <font>
      <b/>
      <sz val="11"/>
      <color theme="1"/>
      <name val="Calibri"/>
      <family val="2"/>
      <scheme val="minor"/>
    </font>
    <font>
      <b/>
      <sz val="36"/>
      <color theme="1"/>
      <name val="Calibri"/>
      <family val="2"/>
      <scheme val="minor"/>
    </font>
    <font>
      <i/>
      <sz val="9"/>
      <color theme="2" tint="-0.499984740745262"/>
      <name val="Calibri"/>
      <family val="2"/>
      <scheme val="minor"/>
    </font>
    <font>
      <i/>
      <sz val="8"/>
      <color theme="2" tint="-0.499984740745262"/>
      <name val="Calibri"/>
      <family val="2"/>
      <scheme val="minor"/>
    </font>
    <font>
      <b/>
      <sz val="11"/>
      <color theme="0"/>
      <name val="Calibri"/>
      <family val="2"/>
      <scheme val="minor"/>
    </font>
    <font>
      <b/>
      <sz val="36"/>
      <color rgb="FF1F497D"/>
      <name val="Calibri"/>
      <family val="2"/>
      <scheme val="minor"/>
    </font>
    <font>
      <i/>
      <sz val="8"/>
      <color theme="0"/>
      <name val="Calibri"/>
      <family val="2"/>
      <scheme val="minor"/>
    </font>
    <font>
      <b/>
      <sz val="26"/>
      <color rgb="FF1F497D"/>
      <name val="Calibri"/>
      <family val="2"/>
      <scheme val="minor"/>
    </font>
    <font>
      <sz val="10"/>
      <color theme="1"/>
      <name val="Calibri"/>
      <family val="2"/>
      <scheme val="minor"/>
    </font>
    <font>
      <sz val="10"/>
      <color theme="0"/>
      <name val="Calibri"/>
      <family val="2"/>
      <scheme val="minor"/>
    </font>
    <font>
      <sz val="10"/>
      <color rgb="FF1F497D"/>
      <name val="Calibri"/>
      <family val="2"/>
      <scheme val="minor"/>
    </font>
    <font>
      <b/>
      <sz val="10"/>
      <color theme="0"/>
      <name val="Calibri"/>
      <family val="2"/>
      <scheme val="minor"/>
    </font>
    <font>
      <b/>
      <sz val="10"/>
      <color rgb="FF1F497D"/>
      <name val="Calibri"/>
      <family val="2"/>
      <scheme val="minor"/>
    </font>
    <font>
      <sz val="10"/>
      <color theme="0"/>
      <name val="Arial"/>
      <family val="2"/>
    </font>
    <font>
      <sz val="10"/>
      <name val="Calibri"/>
      <family val="2"/>
      <scheme val="minor"/>
    </font>
    <font>
      <i/>
      <sz val="10"/>
      <color rgb="FF9C6500"/>
      <name val="Arial"/>
      <family val="2"/>
    </font>
    <font>
      <sz val="11"/>
      <color rgb="FF1F497D"/>
      <name val="Calibri"/>
      <family val="2"/>
      <scheme val="minor"/>
    </font>
    <font>
      <sz val="11"/>
      <color rgb="FFFF0000"/>
      <name val="Calibri"/>
      <family val="2"/>
      <scheme val="minor"/>
    </font>
    <font>
      <b/>
      <sz val="20"/>
      <color theme="0"/>
      <name val="Calibri"/>
      <family val="2"/>
      <scheme val="minor"/>
    </font>
    <font>
      <sz val="10"/>
      <color rgb="FFFF0000"/>
      <name val="Calibri"/>
      <family val="2"/>
      <scheme val="minor"/>
    </font>
    <font>
      <u/>
      <sz val="11"/>
      <color theme="10"/>
      <name val="Calibri"/>
      <family val="2"/>
      <scheme val="minor"/>
    </font>
    <font>
      <sz val="10"/>
      <name val="Arial"/>
      <family val="2"/>
    </font>
    <font>
      <sz val="11"/>
      <color theme="1"/>
      <name val="Courier New"/>
      <family val="3"/>
    </font>
    <font>
      <b/>
      <sz val="10"/>
      <color theme="1" tint="0.34998626667073579"/>
      <name val="Calibri"/>
      <family val="2"/>
      <scheme val="minor"/>
    </font>
    <font>
      <b/>
      <sz val="10"/>
      <name val="Calibri"/>
      <family val="2"/>
      <scheme val="minor"/>
    </font>
    <font>
      <i/>
      <sz val="10"/>
      <color theme="0"/>
      <name val="Calibri"/>
      <family val="2"/>
      <scheme val="minor"/>
    </font>
    <font>
      <i/>
      <sz val="10"/>
      <color theme="1" tint="0.34998626667073579"/>
      <name val="Calibri"/>
      <family val="2"/>
      <scheme val="minor"/>
    </font>
    <font>
      <i/>
      <sz val="11"/>
      <color theme="1"/>
      <name val="Calibri"/>
      <family val="2"/>
      <scheme val="minor"/>
    </font>
    <font>
      <u/>
      <sz val="11"/>
      <color theme="1"/>
      <name val="Calibri"/>
      <family val="2"/>
      <scheme val="minor"/>
    </font>
    <font>
      <b/>
      <sz val="10.5"/>
      <color theme="1"/>
      <name val="Calibri"/>
      <family val="2"/>
      <scheme val="minor"/>
    </font>
    <font>
      <u/>
      <sz val="10"/>
      <color theme="4" tint="-0.249977111117893"/>
      <name val="Calibri"/>
      <family val="2"/>
      <scheme val="minor"/>
    </font>
    <font>
      <sz val="11"/>
      <color theme="0"/>
      <name val="Courier New"/>
      <family val="3"/>
    </font>
    <font>
      <sz val="11"/>
      <name val="Courier New"/>
      <family val="3"/>
    </font>
    <font>
      <sz val="10"/>
      <name val="Webdings"/>
      <family val="1"/>
      <charset val="2"/>
    </font>
    <font>
      <b/>
      <sz val="12"/>
      <color theme="1"/>
      <name val="Calibri"/>
      <family val="2"/>
      <scheme val="minor"/>
    </font>
    <font>
      <b/>
      <sz val="12"/>
      <color rgb="FFFFFFFF"/>
      <name val="Calibri"/>
      <family val="2"/>
      <scheme val="minor"/>
    </font>
    <font>
      <sz val="18"/>
      <color rgb="FF1F497D"/>
      <name val="Calibri"/>
      <family val="2"/>
      <scheme val="minor"/>
    </font>
    <font>
      <sz val="16"/>
      <color theme="4" tint="-0.499984740745262"/>
      <name val="Webdings"/>
      <family val="1"/>
      <charset val="2"/>
    </font>
    <font>
      <u/>
      <sz val="11"/>
      <color rgb="FF000000"/>
      <name val="Calibri"/>
      <family val="2"/>
      <scheme val="minor"/>
    </font>
    <font>
      <sz val="11"/>
      <color rgb="FF00B050"/>
      <name val="Calibri"/>
      <family val="2"/>
      <scheme val="minor"/>
    </font>
    <font>
      <sz val="11"/>
      <color rgb="FF000000"/>
      <name val="Calibri"/>
      <family val="2"/>
    </font>
    <font>
      <sz val="8"/>
      <name val="Calibri"/>
      <family val="2"/>
      <scheme val="minor"/>
    </font>
    <font>
      <sz val="11"/>
      <color rgb="FF7030A0"/>
      <name val="Calibri"/>
      <family val="2"/>
      <scheme val="minor"/>
    </font>
    <font>
      <sz val="11"/>
      <color rgb="FF7030A0"/>
      <name val="Courier New"/>
      <family val="3"/>
    </font>
    <font>
      <b/>
      <sz val="11"/>
      <color rgb="FF7030A0"/>
      <name val="Calibri"/>
      <family val="2"/>
      <scheme val="minor"/>
    </font>
    <font>
      <i/>
      <sz val="11"/>
      <color rgb="FF7030A0"/>
      <name val="Calibri"/>
      <family val="2"/>
      <scheme val="minor"/>
    </font>
    <font>
      <sz val="10"/>
      <color rgb="FFFFFFFF"/>
      <name val="Calibri"/>
      <family val="2"/>
      <scheme val="minor"/>
    </font>
    <font>
      <sz val="10"/>
      <color rgb="FF0000FF"/>
      <name val="Webdings"/>
      <family val="1"/>
      <charset val="2"/>
    </font>
    <font>
      <sz val="10"/>
      <color rgb="FFC00000"/>
      <name val="Calibri"/>
      <family val="2"/>
      <scheme val="minor"/>
    </font>
    <font>
      <b/>
      <sz val="10"/>
      <color theme="0"/>
      <name val="Network Rail Sans"/>
    </font>
    <font>
      <b/>
      <u/>
      <sz val="10"/>
      <color theme="0"/>
      <name val="Network Rail Sans"/>
    </font>
    <font>
      <u/>
      <sz val="11"/>
      <name val="Calibri"/>
      <family val="2"/>
      <scheme val="minor"/>
    </font>
    <font>
      <b/>
      <sz val="11"/>
      <name val="Calibri"/>
      <family val="2"/>
      <scheme val="minor"/>
    </font>
    <font>
      <b/>
      <sz val="10"/>
      <color theme="1"/>
      <name val="Calibri"/>
      <family val="2"/>
      <scheme val="minor"/>
    </font>
    <font>
      <u/>
      <sz val="10"/>
      <color theme="1"/>
      <name val="Calibri"/>
      <family val="2"/>
      <scheme val="minor"/>
    </font>
    <font>
      <sz val="10"/>
      <color rgb="FF000000"/>
      <name val="Calibri"/>
      <family val="2"/>
      <scheme val="minor"/>
    </font>
  </fonts>
  <fills count="30">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theme="1" tint="0.249977111117893"/>
        <bgColor indexed="64"/>
      </patternFill>
    </fill>
    <fill>
      <patternFill patternType="solid">
        <fgColor theme="4" tint="-0.499984740745262"/>
        <bgColor indexed="64"/>
      </patternFill>
    </fill>
    <fill>
      <patternFill patternType="solid">
        <fgColor theme="9" tint="0.39997558519241921"/>
        <bgColor indexed="64"/>
      </patternFill>
    </fill>
    <fill>
      <patternFill patternType="solid">
        <fgColor theme="4" tint="0.79998168889431442"/>
        <bgColor indexed="64"/>
      </patternFill>
    </fill>
    <fill>
      <patternFill patternType="solid">
        <fgColor theme="9"/>
        <bgColor indexed="64"/>
      </patternFill>
    </fill>
    <fill>
      <patternFill patternType="solid">
        <fgColor theme="8"/>
        <bgColor indexed="64"/>
      </patternFill>
    </fill>
    <fill>
      <patternFill patternType="solid">
        <fgColor rgb="FFFFFF00"/>
        <bgColor indexed="64"/>
      </patternFill>
    </fill>
    <fill>
      <patternFill patternType="solid">
        <fgColor theme="4"/>
        <bgColor indexed="64"/>
      </patternFill>
    </fill>
    <fill>
      <patternFill patternType="gray0625">
        <bgColor theme="0"/>
      </patternFill>
    </fill>
    <fill>
      <patternFill patternType="solid">
        <fgColor theme="0" tint="-0.14999847407452621"/>
        <bgColor indexed="64"/>
      </patternFill>
    </fill>
    <fill>
      <patternFill patternType="solid">
        <fgColor theme="4" tint="0.39997558519241921"/>
        <bgColor indexed="65"/>
      </patternFill>
    </fill>
    <fill>
      <patternFill patternType="solid">
        <fgColor rgb="FFFFEB9C"/>
      </patternFill>
    </fill>
    <fill>
      <patternFill patternType="solid">
        <fgColor theme="4"/>
        <bgColor theme="4"/>
      </patternFill>
    </fill>
    <fill>
      <patternFill patternType="solid">
        <fgColor theme="4" tint="0.79998168889431442"/>
        <bgColor theme="4" tint="0.79998168889431442"/>
      </patternFill>
    </fill>
    <fill>
      <patternFill patternType="solid">
        <fgColor theme="0" tint="-4.9989318521683403E-2"/>
        <bgColor indexed="64"/>
      </patternFill>
    </fill>
    <fill>
      <patternFill patternType="solid">
        <fgColor theme="5" tint="0.79998168889431442"/>
        <bgColor indexed="64"/>
      </patternFill>
    </fill>
    <fill>
      <patternFill patternType="solid">
        <fgColor theme="2" tint="-9.9978637043366805E-2"/>
        <bgColor indexed="64"/>
      </patternFill>
    </fill>
    <fill>
      <patternFill patternType="solid">
        <fgColor theme="0" tint="-0.499984740745262"/>
        <bgColor indexed="64"/>
      </patternFill>
    </fill>
    <fill>
      <patternFill patternType="solid">
        <fgColor theme="2"/>
        <bgColor indexed="64"/>
      </patternFill>
    </fill>
    <fill>
      <patternFill patternType="solid">
        <fgColor rgb="FFE8E8E8"/>
        <bgColor indexed="64"/>
      </patternFill>
    </fill>
    <fill>
      <patternFill patternType="solid">
        <fgColor rgb="FFF2F2F2"/>
        <bgColor indexed="64"/>
      </patternFill>
    </fill>
    <fill>
      <patternFill patternType="solid">
        <fgColor rgb="FFFF0000"/>
        <bgColor indexed="64"/>
      </patternFill>
    </fill>
    <fill>
      <patternFill patternType="solid">
        <fgColor rgb="FF00B050"/>
        <bgColor indexed="64"/>
      </patternFill>
    </fill>
    <fill>
      <patternFill patternType="solid">
        <fgColor rgb="FFC00000"/>
        <bgColor indexed="64"/>
      </patternFill>
    </fill>
    <fill>
      <patternFill patternType="solid">
        <fgColor theme="5"/>
        <bgColor indexed="64"/>
      </patternFill>
    </fill>
    <fill>
      <patternFill patternType="solid">
        <fgColor theme="9" tint="-0.249977111117893"/>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theme="4" tint="0.39997558519241921"/>
      </top>
      <bottom style="thin">
        <color theme="4" tint="0.39997558519241921"/>
      </bottom>
      <diagonal/>
    </border>
    <border>
      <left/>
      <right/>
      <top/>
      <bottom style="thin">
        <color theme="4" tint="0.39997558519241921"/>
      </bottom>
      <diagonal/>
    </border>
    <border>
      <left/>
      <right/>
      <top style="thin">
        <color theme="4" tint="0.39997558519241921"/>
      </top>
      <bottom/>
      <diagonal/>
    </border>
    <border>
      <left/>
      <right/>
      <top/>
      <bottom style="thin">
        <color theme="0" tint="-0.24994659260841701"/>
      </bottom>
      <diagonal/>
    </border>
    <border>
      <left/>
      <right/>
      <top style="thin">
        <color theme="0" tint="-0.24994659260841701"/>
      </top>
      <bottom/>
      <diagonal/>
    </border>
    <border>
      <left/>
      <right/>
      <top style="thin">
        <color theme="0" tint="-0.24994659260841701"/>
      </top>
      <bottom style="thin">
        <color theme="0" tint="-0.24994659260841701"/>
      </bottom>
      <diagonal/>
    </border>
    <border>
      <left style="thick">
        <color rgb="FFFFFFFF"/>
      </left>
      <right style="thick">
        <color rgb="FFFFFFFF"/>
      </right>
      <top style="thick">
        <color rgb="FFFFFFFF"/>
      </top>
      <bottom style="thick">
        <color rgb="FFFFFFFF"/>
      </bottom>
      <diagonal/>
    </border>
    <border>
      <left style="medium">
        <color rgb="FF9BC2E6"/>
      </left>
      <right style="medium">
        <color rgb="FF9BC2E6"/>
      </right>
      <top style="medium">
        <color rgb="FF9BC2E6"/>
      </top>
      <bottom style="medium">
        <color rgb="FF9BC2E6"/>
      </bottom>
      <diagonal/>
    </border>
    <border>
      <left style="medium">
        <color rgb="FF9BC2E6"/>
      </left>
      <right style="medium">
        <color rgb="FF9BC2E6"/>
      </right>
      <top/>
      <bottom style="medium">
        <color rgb="FF9BC2E6"/>
      </bottom>
      <diagonal/>
    </border>
    <border>
      <left style="thin">
        <color theme="0" tint="-0.24994659260841701"/>
      </left>
      <right/>
      <top/>
      <bottom style="thin">
        <color theme="0" tint="-0.24994659260841701"/>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20">
    <xf numFmtId="0" fontId="0" fillId="0" borderId="0"/>
    <xf numFmtId="0" fontId="4" fillId="10" borderId="0" applyNumberFormat="0" applyBorder="0">
      <alignment horizontal="center" vertical="center" wrapText="1"/>
    </xf>
    <xf numFmtId="0" fontId="5" fillId="11" borderId="8" applyNumberFormat="0" applyBorder="0" applyProtection="0">
      <alignment horizontal="left" vertical="center" indent="1"/>
    </xf>
    <xf numFmtId="0" fontId="3" fillId="12" borderId="0" applyNumberFormat="0" applyAlignment="0" applyProtection="0"/>
    <xf numFmtId="0" fontId="19" fillId="14" borderId="0" applyBorder="0" applyAlignment="0" applyProtection="0"/>
    <xf numFmtId="0" fontId="5" fillId="8" borderId="0" applyNumberFormat="0" applyBorder="0" applyProtection="0">
      <alignment horizontal="left" vertical="center" indent="1"/>
    </xf>
    <xf numFmtId="0" fontId="21" fillId="15" borderId="8" applyNumberFormat="0" applyBorder="0" applyProtection="0">
      <alignment horizontal="left" vertical="center" indent="1"/>
    </xf>
    <xf numFmtId="0" fontId="16" fillId="2" borderId="1" applyNumberFormat="0" applyFont="0" applyFill="0" applyBorder="0" applyAlignment="0">
      <alignment horizontal="left" vertical="center" wrapText="1" indent="1"/>
      <protection locked="0"/>
    </xf>
    <xf numFmtId="0" fontId="16" fillId="2" borderId="2" applyNumberFormat="0" applyFont="0" applyFill="0" applyBorder="0" applyAlignment="0">
      <alignment horizontal="left" vertical="center" wrapText="1" indent="1"/>
      <protection locked="0"/>
    </xf>
    <xf numFmtId="0" fontId="26" fillId="0" borderId="0" applyNumberFormat="0" applyFill="0" applyBorder="0" applyAlignment="0" applyProtection="0"/>
    <xf numFmtId="166" fontId="16" fillId="0" borderId="17" applyFont="0" applyFill="0" applyAlignment="0">
      <alignment horizontal="left" vertical="center" wrapText="1" indent="1"/>
      <protection locked="0"/>
    </xf>
    <xf numFmtId="0" fontId="16" fillId="0" borderId="17">
      <alignment vertical="center"/>
    </xf>
    <xf numFmtId="0" fontId="18" fillId="0" borderId="17">
      <alignment horizontal="left" vertical="center" indent="1"/>
    </xf>
    <xf numFmtId="0" fontId="27" fillId="0" borderId="0"/>
    <xf numFmtId="0" fontId="32" fillId="2" borderId="2" applyNumberFormat="0" applyBorder="0" applyAlignment="0" applyProtection="0">
      <alignment horizontal="left" vertical="center" wrapText="1" indent="1"/>
    </xf>
    <xf numFmtId="0" fontId="20" fillId="2" borderId="19">
      <alignment horizontal="left" vertical="center" indent="1"/>
    </xf>
    <xf numFmtId="0" fontId="30" fillId="0" borderId="1">
      <alignment horizontal="center" vertical="center" wrapText="1"/>
    </xf>
    <xf numFmtId="165" fontId="20" fillId="7" borderId="17">
      <alignment horizontal="left" vertical="center" wrapText="1" indent="1"/>
      <protection locked="0"/>
    </xf>
    <xf numFmtId="0" fontId="44" fillId="23" borderId="20">
      <alignment horizontal="center" vertical="center" wrapText="1"/>
    </xf>
    <xf numFmtId="0" fontId="44" fillId="23" borderId="20">
      <alignment horizontal="center" vertical="center" wrapText="1"/>
    </xf>
  </cellStyleXfs>
  <cellXfs count="485">
    <xf numFmtId="0" fontId="0" fillId="0" borderId="0" xfId="0"/>
    <xf numFmtId="0" fontId="0" fillId="0" borderId="0" xfId="0" applyAlignment="1">
      <alignment horizontal="center" vertical="center"/>
    </xf>
    <xf numFmtId="0" fontId="0" fillId="0" borderId="0" xfId="0" applyFill="1"/>
    <xf numFmtId="0" fontId="0" fillId="0" borderId="0" xfId="0" applyProtection="1"/>
    <xf numFmtId="0" fontId="0" fillId="0" borderId="0" xfId="0" applyFill="1" applyBorder="1" applyProtection="1"/>
    <xf numFmtId="0" fontId="0" fillId="0" borderId="0" xfId="0" applyFill="1" applyAlignment="1">
      <alignment vertical="center"/>
    </xf>
    <xf numFmtId="0" fontId="2" fillId="3" borderId="0" xfId="0" applyFont="1" applyFill="1" applyAlignment="1">
      <alignment horizontal="center" vertical="center"/>
    </xf>
    <xf numFmtId="0" fontId="2" fillId="3" borderId="0" xfId="0" applyFont="1" applyFill="1" applyAlignment="1">
      <alignment vertical="center" wrapText="1"/>
    </xf>
    <xf numFmtId="0" fontId="0" fillId="0" borderId="0" xfId="0" applyFill="1" applyProtection="1"/>
    <xf numFmtId="0" fontId="6" fillId="0" borderId="0" xfId="0" applyFont="1"/>
    <xf numFmtId="0" fontId="0" fillId="2" borderId="0" xfId="0" applyFill="1" applyProtection="1"/>
    <xf numFmtId="0" fontId="7" fillId="2" borderId="0" xfId="0" applyFont="1" applyFill="1" applyAlignment="1" applyProtection="1">
      <alignment horizontal="left" vertical="center"/>
    </xf>
    <xf numFmtId="0" fontId="8" fillId="2" borderId="0" xfId="0" applyFont="1" applyFill="1" applyBorder="1" applyAlignment="1">
      <alignment horizontal="left" vertical="center" indent="1"/>
    </xf>
    <xf numFmtId="0" fontId="9" fillId="2" borderId="0" xfId="0" applyFont="1" applyFill="1" applyAlignment="1" applyProtection="1">
      <alignment vertical="center"/>
    </xf>
    <xf numFmtId="0" fontId="2" fillId="3" borderId="0" xfId="0" applyFont="1" applyFill="1"/>
    <xf numFmtId="0" fontId="0" fillId="0" borderId="0" xfId="0"/>
    <xf numFmtId="0" fontId="2" fillId="9" borderId="0" xfId="0" applyFont="1" applyFill="1" applyAlignment="1">
      <alignment horizontal="center" vertical="center" wrapText="1"/>
    </xf>
    <xf numFmtId="0" fontId="0" fillId="0" borderId="0" xfId="0" applyAlignment="1">
      <alignment horizontal="left" vertical="center" indent="1"/>
    </xf>
    <xf numFmtId="0" fontId="0" fillId="0" borderId="0" xfId="0" applyAlignment="1" applyProtection="1">
      <alignment wrapText="1"/>
    </xf>
    <xf numFmtId="0" fontId="0" fillId="0" borderId="0" xfId="0" applyAlignment="1">
      <alignment wrapText="1"/>
    </xf>
    <xf numFmtId="0" fontId="12" fillId="0" borderId="0" xfId="0" applyFont="1" applyFill="1" applyBorder="1" applyAlignment="1" applyProtection="1">
      <alignment vertical="center"/>
    </xf>
    <xf numFmtId="0" fontId="2" fillId="0" borderId="0" xfId="0" applyFont="1" applyProtection="1"/>
    <xf numFmtId="0" fontId="13" fillId="0" borderId="0" xfId="0" applyFont="1" applyAlignment="1" applyProtection="1">
      <alignment horizontal="left" vertical="center"/>
    </xf>
    <xf numFmtId="0" fontId="0" fillId="0" borderId="3" xfId="0" applyBorder="1" applyProtection="1"/>
    <xf numFmtId="0" fontId="0" fillId="0" borderId="0" xfId="0" applyBorder="1" applyProtection="1"/>
    <xf numFmtId="0" fontId="12" fillId="2" borderId="0" xfId="0" applyFont="1" applyFill="1" applyBorder="1" applyAlignment="1" applyProtection="1">
      <alignment vertical="center"/>
    </xf>
    <xf numFmtId="0" fontId="14" fillId="0" borderId="0" xfId="0" applyFont="1" applyBorder="1" applyProtection="1"/>
    <xf numFmtId="0" fontId="0" fillId="0" borderId="0" xfId="0"/>
    <xf numFmtId="0" fontId="0" fillId="2" borderId="0" xfId="0" applyFill="1" applyBorder="1"/>
    <xf numFmtId="0" fontId="0" fillId="2" borderId="0" xfId="0" applyFill="1" applyBorder="1" applyAlignment="1">
      <alignment horizontal="left" vertical="top" wrapText="1"/>
    </xf>
    <xf numFmtId="0" fontId="2" fillId="5" borderId="0" xfId="0" applyFont="1" applyFill="1" applyProtection="1"/>
    <xf numFmtId="0" fontId="0" fillId="2" borderId="0" xfId="0" applyFill="1" applyBorder="1" applyAlignment="1">
      <alignment vertical="top" wrapText="1"/>
    </xf>
    <xf numFmtId="0" fontId="2" fillId="5" borderId="0" xfId="0" applyFont="1" applyFill="1"/>
    <xf numFmtId="0" fontId="0" fillId="2" borderId="0" xfId="0" applyFill="1"/>
    <xf numFmtId="0" fontId="0" fillId="2" borderId="0" xfId="0" applyFill="1" applyBorder="1" applyAlignment="1">
      <alignment vertical="top"/>
    </xf>
    <xf numFmtId="0" fontId="13" fillId="0" borderId="0" xfId="0" applyFont="1" applyBorder="1" applyAlignment="1" applyProtection="1">
      <alignment horizontal="left" vertical="center" indent="2"/>
    </xf>
    <xf numFmtId="0" fontId="10" fillId="3" borderId="0" xfId="0" applyFont="1" applyFill="1" applyAlignment="1">
      <alignment horizontal="left" vertical="center" indent="1"/>
    </xf>
    <xf numFmtId="0" fontId="6" fillId="0" borderId="0" xfId="0" applyFont="1" applyAlignment="1">
      <alignment wrapText="1"/>
    </xf>
    <xf numFmtId="0" fontId="0" fillId="0" borderId="0" xfId="0" applyFill="1"/>
    <xf numFmtId="0" fontId="3" fillId="0" borderId="0" xfId="0" applyFont="1" applyFill="1"/>
    <xf numFmtId="0" fontId="0" fillId="0" borderId="0" xfId="0" applyBorder="1"/>
    <xf numFmtId="0" fontId="0" fillId="0" borderId="0" xfId="0" applyFill="1" applyBorder="1"/>
    <xf numFmtId="0" fontId="0" fillId="0" borderId="0" xfId="0" applyBorder="1" applyAlignment="1">
      <alignment horizontal="left" vertical="center" indent="1"/>
    </xf>
    <xf numFmtId="0" fontId="0" fillId="0" borderId="0" xfId="0" applyBorder="1" applyAlignment="1">
      <alignment horizontal="center" vertical="center"/>
    </xf>
    <xf numFmtId="0" fontId="0" fillId="0" borderId="0" xfId="0" applyBorder="1" applyAlignment="1">
      <alignment vertical="top" wrapText="1"/>
    </xf>
    <xf numFmtId="0" fontId="0" fillId="0" borderId="0" xfId="0" applyBorder="1" applyAlignment="1">
      <alignment wrapText="1"/>
    </xf>
    <xf numFmtId="0" fontId="0" fillId="0" borderId="0" xfId="0" applyProtection="1"/>
    <xf numFmtId="0" fontId="22" fillId="2" borderId="0" xfId="0" applyFont="1" applyFill="1" applyBorder="1"/>
    <xf numFmtId="0" fontId="23" fillId="2" borderId="0" xfId="0" applyFont="1" applyFill="1" applyBorder="1" applyAlignment="1" applyProtection="1">
      <alignment horizontal="left" vertical="center" indent="1"/>
    </xf>
    <xf numFmtId="0" fontId="22" fillId="2" borderId="11" xfId="0" applyFont="1" applyFill="1" applyBorder="1" applyAlignment="1" applyProtection="1">
      <alignment horizontal="left" vertical="center" wrapText="1" indent="1"/>
    </xf>
    <xf numFmtId="0" fontId="0" fillId="0" borderId="0" xfId="0"/>
    <xf numFmtId="0" fontId="0" fillId="0" borderId="0" xfId="0"/>
    <xf numFmtId="0" fontId="24" fillId="5" borderId="0" xfId="0" applyFont="1" applyFill="1" applyAlignment="1" applyProtection="1">
      <alignment horizontal="left" vertical="center" indent="1"/>
    </xf>
    <xf numFmtId="0" fontId="17" fillId="5" borderId="0" xfId="0" applyFont="1" applyFill="1" applyAlignment="1">
      <alignment horizontal="left" vertical="center" indent="1"/>
    </xf>
    <xf numFmtId="0" fontId="25" fillId="0" borderId="0" xfId="0" applyFont="1" applyAlignment="1">
      <alignment vertical="top"/>
    </xf>
    <xf numFmtId="0" fontId="0" fillId="0" borderId="0" xfId="0"/>
    <xf numFmtId="0" fontId="23" fillId="0" borderId="0" xfId="0" applyFont="1" applyProtection="1"/>
    <xf numFmtId="0" fontId="0" fillId="17" borderId="14" xfId="0" applyFont="1" applyFill="1" applyBorder="1" applyAlignment="1">
      <alignment horizontal="center" vertical="center"/>
    </xf>
    <xf numFmtId="0" fontId="0" fillId="0" borderId="14" xfId="0" applyFont="1" applyBorder="1" applyAlignment="1">
      <alignment horizontal="center" vertical="center"/>
    </xf>
    <xf numFmtId="0" fontId="10" fillId="16" borderId="15" xfId="0" applyFont="1" applyFill="1" applyBorder="1"/>
    <xf numFmtId="0" fontId="0" fillId="17" borderId="14" xfId="0" applyFont="1" applyFill="1" applyBorder="1"/>
    <xf numFmtId="0" fontId="0" fillId="0" borderId="14" xfId="0" applyFont="1" applyBorder="1"/>
    <xf numFmtId="0" fontId="0" fillId="0" borderId="16" xfId="0" applyFont="1" applyBorder="1"/>
    <xf numFmtId="0" fontId="23" fillId="0" borderId="0" xfId="0" applyFont="1"/>
    <xf numFmtId="0" fontId="0" fillId="0" borderId="0" xfId="0" applyAlignment="1">
      <alignment vertical="top"/>
    </xf>
    <xf numFmtId="0" fontId="0" fillId="0" borderId="0" xfId="0" applyAlignment="1">
      <alignment horizontal="left" vertical="top"/>
    </xf>
    <xf numFmtId="0" fontId="2" fillId="3" borderId="8" xfId="0" applyFont="1" applyFill="1" applyBorder="1" applyAlignment="1">
      <alignment horizontal="left" vertical="center" wrapText="1"/>
    </xf>
    <xf numFmtId="0" fontId="2" fillId="3" borderId="9" xfId="0" applyFont="1" applyFill="1" applyBorder="1" applyAlignment="1">
      <alignment horizontal="center" vertical="center" wrapText="1"/>
    </xf>
    <xf numFmtId="0" fontId="2" fillId="3" borderId="0" xfId="0" applyFont="1" applyFill="1" applyAlignment="1">
      <alignment horizontal="center" vertical="center" wrapText="1"/>
    </xf>
    <xf numFmtId="0" fontId="2" fillId="3" borderId="8" xfId="0" applyFont="1" applyFill="1" applyBorder="1" applyAlignment="1">
      <alignment horizontal="center" vertical="center" wrapText="1"/>
    </xf>
    <xf numFmtId="0" fontId="2" fillId="3" borderId="0" xfId="0" applyFont="1" applyFill="1" applyBorder="1" applyAlignment="1">
      <alignment horizontal="center" vertical="center" wrapText="1"/>
    </xf>
    <xf numFmtId="0" fontId="0" fillId="0" borderId="0" xfId="0" applyFill="1" applyBorder="1" applyAlignment="1">
      <alignment wrapText="1"/>
    </xf>
    <xf numFmtId="0" fontId="2" fillId="0" borderId="0" xfId="0" applyFont="1" applyFill="1" applyAlignment="1">
      <alignment vertical="center" wrapText="1"/>
    </xf>
    <xf numFmtId="0" fontId="28" fillId="0" borderId="0" xfId="0" applyFont="1" applyAlignment="1">
      <alignment vertical="top" wrapText="1"/>
    </xf>
    <xf numFmtId="0" fontId="0" fillId="0" borderId="0" xfId="0" applyAlignment="1" applyProtection="1">
      <alignment horizontal="center"/>
      <protection locked="0"/>
    </xf>
    <xf numFmtId="0" fontId="0" fillId="0" borderId="0" xfId="0" applyProtection="1">
      <protection locked="0"/>
    </xf>
    <xf numFmtId="0" fontId="0" fillId="0" borderId="0" xfId="0" applyAlignment="1" applyProtection="1">
      <alignment wrapText="1"/>
      <protection locked="0"/>
    </xf>
    <xf numFmtId="0" fontId="0" fillId="0" borderId="0" xfId="0" applyAlignment="1" applyProtection="1">
      <alignment horizontal="center" vertical="center" wrapText="1"/>
      <protection locked="0"/>
    </xf>
    <xf numFmtId="0" fontId="0" fillId="0" borderId="0" xfId="0" applyAlignment="1" applyProtection="1">
      <alignment vertical="center" wrapText="1"/>
      <protection locked="0"/>
    </xf>
    <xf numFmtId="0" fontId="0" fillId="13" borderId="0" xfId="0" applyFill="1" applyAlignment="1" applyProtection="1">
      <alignment wrapText="1"/>
      <protection locked="0"/>
    </xf>
    <xf numFmtId="0" fontId="0" fillId="13" borderId="0" xfId="0" applyFill="1" applyProtection="1">
      <protection locked="0"/>
    </xf>
    <xf numFmtId="0" fontId="0" fillId="0" borderId="0" xfId="0" applyAlignment="1" applyProtection="1">
      <protection locked="0"/>
    </xf>
    <xf numFmtId="0" fontId="0" fillId="0" borderId="0" xfId="0" applyAlignment="1" applyProtection="1">
      <alignment horizontal="center" vertical="center"/>
      <protection locked="0"/>
    </xf>
    <xf numFmtId="0" fontId="0" fillId="0" borderId="0" xfId="0" applyAlignment="1" applyProtection="1">
      <alignment vertical="center"/>
      <protection locked="0"/>
    </xf>
    <xf numFmtId="0" fontId="17" fillId="5" borderId="0" xfId="0" applyFont="1" applyFill="1" applyBorder="1" applyAlignment="1" applyProtection="1">
      <alignment vertical="center"/>
    </xf>
    <xf numFmtId="0" fontId="2" fillId="9" borderId="13" xfId="0" applyFont="1" applyFill="1" applyBorder="1" applyAlignment="1">
      <alignment horizontal="center" vertical="center" wrapText="1"/>
    </xf>
    <xf numFmtId="0" fontId="16" fillId="0" borderId="17" xfId="0" applyFont="1" applyFill="1" applyBorder="1" applyAlignment="1" applyProtection="1">
      <alignment horizontal="left" vertical="center"/>
      <protection locked="0"/>
    </xf>
    <xf numFmtId="0" fontId="16" fillId="18" borderId="17" xfId="0" applyFont="1" applyFill="1" applyBorder="1" applyAlignment="1" applyProtection="1">
      <alignment horizontal="left" vertical="center"/>
      <protection locked="0"/>
    </xf>
    <xf numFmtId="0" fontId="0" fillId="0" borderId="0" xfId="0" applyAlignment="1" applyProtection="1">
      <alignment horizontal="center"/>
    </xf>
    <xf numFmtId="0" fontId="20" fillId="0" borderId="0" xfId="0" applyFont="1" applyFill="1" applyBorder="1" applyAlignment="1" applyProtection="1">
      <alignment horizontal="center" vertical="center"/>
    </xf>
    <xf numFmtId="0" fontId="17" fillId="5" borderId="13" xfId="0" applyFont="1" applyFill="1" applyBorder="1" applyAlignment="1" applyProtection="1">
      <alignment horizontal="center" vertical="center" wrapText="1"/>
    </xf>
    <xf numFmtId="0" fontId="12" fillId="2" borderId="0" xfId="0" applyFont="1" applyFill="1" applyAlignment="1" applyProtection="1">
      <alignment horizontal="left" vertical="center" indent="1"/>
    </xf>
    <xf numFmtId="0" fontId="0" fillId="0" borderId="0" xfId="0" applyAlignment="1" applyProtection="1">
      <alignment horizontal="left" vertical="center" indent="1"/>
    </xf>
    <xf numFmtId="0" fontId="0" fillId="0" borderId="0" xfId="0" applyAlignment="1">
      <alignment horizontal="center"/>
    </xf>
    <xf numFmtId="0" fontId="0" fillId="0" borderId="0" xfId="0" applyFill="1" applyAlignment="1" applyProtection="1">
      <alignment horizontal="center"/>
    </xf>
    <xf numFmtId="0" fontId="0" fillId="0" borderId="0" xfId="0" applyAlignment="1">
      <alignment vertical="top"/>
    </xf>
    <xf numFmtId="0" fontId="0" fillId="0" borderId="0" xfId="0" applyAlignment="1">
      <alignment vertical="top" wrapText="1"/>
    </xf>
    <xf numFmtId="0" fontId="0" fillId="0" borderId="1" xfId="0" quotePrefix="1" applyFont="1" applyFill="1" applyBorder="1" applyAlignment="1">
      <alignment horizontal="left" vertical="top" wrapText="1"/>
    </xf>
    <xf numFmtId="0" fontId="0" fillId="2" borderId="1" xfId="0" applyFill="1" applyBorder="1" applyAlignment="1">
      <alignment vertical="top" wrapText="1"/>
    </xf>
    <xf numFmtId="0" fontId="0" fillId="0" borderId="1" xfId="0" applyFont="1" applyFill="1" applyBorder="1" applyAlignment="1">
      <alignment horizontal="left" vertical="top" wrapText="1"/>
    </xf>
    <xf numFmtId="0" fontId="2" fillId="3" borderId="9" xfId="0" applyFont="1" applyFill="1" applyBorder="1" applyAlignment="1">
      <alignment horizontal="center" vertical="top" wrapText="1"/>
    </xf>
    <xf numFmtId="0" fontId="2" fillId="3" borderId="1" xfId="0" applyFont="1" applyFill="1" applyBorder="1" applyAlignment="1">
      <alignment horizontal="center" vertical="top" wrapText="1"/>
    </xf>
    <xf numFmtId="0" fontId="26" fillId="0" borderId="1" xfId="9" applyBorder="1" applyAlignment="1">
      <alignment vertical="top"/>
    </xf>
    <xf numFmtId="0" fontId="0" fillId="0" borderId="0" xfId="0"/>
    <xf numFmtId="0" fontId="0" fillId="0" borderId="1" xfId="0" applyBorder="1" applyAlignment="1">
      <alignment vertical="top" wrapText="1"/>
    </xf>
    <xf numFmtId="0" fontId="0" fillId="2" borderId="1" xfId="0" quotePrefix="1" applyFill="1" applyBorder="1" applyAlignment="1">
      <alignment vertical="top" wrapText="1"/>
    </xf>
    <xf numFmtId="0" fontId="0" fillId="0" borderId="1" xfId="0" quotePrefix="1" applyBorder="1" applyAlignment="1">
      <alignment vertical="top" wrapText="1"/>
    </xf>
    <xf numFmtId="0" fontId="0" fillId="0" borderId="1" xfId="0" quotePrefix="1" applyFill="1" applyBorder="1" applyAlignment="1">
      <alignment vertical="top" wrapText="1"/>
    </xf>
    <xf numFmtId="0" fontId="0" fillId="0" borderId="1" xfId="0" quotePrefix="1" applyFont="1" applyFill="1" applyBorder="1" applyAlignment="1">
      <alignment vertical="top" wrapText="1"/>
    </xf>
    <xf numFmtId="0" fontId="0" fillId="0" borderId="1" xfId="0" applyFill="1" applyBorder="1" applyAlignment="1">
      <alignment vertical="top" wrapText="1"/>
    </xf>
    <xf numFmtId="0" fontId="0" fillId="0" borderId="1" xfId="0" applyFont="1" applyBorder="1" applyAlignment="1">
      <alignment vertical="top" wrapText="1"/>
    </xf>
    <xf numFmtId="0" fontId="0" fillId="0" borderId="1" xfId="0" applyFont="1" applyFill="1" applyBorder="1" applyAlignment="1">
      <alignment vertical="top" wrapText="1"/>
    </xf>
    <xf numFmtId="0" fontId="26" fillId="0" borderId="1" xfId="9" quotePrefix="1" applyFill="1" applyBorder="1" applyAlignment="1">
      <alignment vertical="top" wrapText="1"/>
    </xf>
    <xf numFmtId="0" fontId="0" fillId="19" borderId="1" xfId="0" applyFill="1" applyBorder="1" applyAlignment="1">
      <alignment vertical="top" wrapText="1"/>
    </xf>
    <xf numFmtId="0" fontId="0" fillId="0" borderId="1" xfId="0" applyFont="1" applyBorder="1" applyAlignment="1">
      <alignment horizontal="left" vertical="top" wrapText="1"/>
    </xf>
    <xf numFmtId="0" fontId="33" fillId="20" borderId="1" xfId="0" quotePrefix="1" applyFont="1" applyFill="1" applyBorder="1" applyAlignment="1">
      <alignment horizontal="center" vertical="top" wrapText="1"/>
    </xf>
    <xf numFmtId="0" fontId="33" fillId="20" borderId="1" xfId="0" applyFont="1" applyFill="1" applyBorder="1" applyAlignment="1">
      <alignment horizontal="center" vertical="top" wrapText="1"/>
    </xf>
    <xf numFmtId="0" fontId="6" fillId="0" borderId="1" xfId="0" applyFont="1" applyFill="1" applyBorder="1" applyAlignment="1">
      <alignment vertical="top" wrapText="1"/>
    </xf>
    <xf numFmtId="0" fontId="6" fillId="0" borderId="1" xfId="0" applyFont="1" applyBorder="1" applyAlignment="1">
      <alignment vertical="top" wrapText="1"/>
    </xf>
    <xf numFmtId="0" fontId="1" fillId="0" borderId="1" xfId="0" quotePrefix="1" applyFont="1" applyBorder="1" applyAlignment="1">
      <alignment vertical="top" wrapText="1"/>
    </xf>
    <xf numFmtId="0" fontId="1" fillId="0" borderId="1" xfId="0" applyFont="1" applyFill="1" applyBorder="1" applyAlignment="1">
      <alignment horizontal="center" vertical="top" wrapText="1"/>
    </xf>
    <xf numFmtId="0" fontId="6" fillId="19" borderId="1" xfId="0" applyFont="1" applyFill="1" applyBorder="1" applyAlignment="1">
      <alignment vertical="top" wrapText="1"/>
    </xf>
    <xf numFmtId="0" fontId="22" fillId="2" borderId="0" xfId="0" applyFont="1" applyFill="1" applyBorder="1" applyAlignment="1" applyProtection="1">
      <alignment horizontal="left" vertical="center" wrapText="1" indent="1"/>
    </xf>
    <xf numFmtId="0" fontId="22" fillId="2" borderId="0" xfId="0" applyFont="1" applyFill="1" applyBorder="1" applyAlignment="1" applyProtection="1">
      <alignment horizontal="left" vertical="center" indent="1"/>
    </xf>
    <xf numFmtId="0" fontId="17" fillId="5" borderId="0" xfId="0" applyFont="1" applyFill="1" applyBorder="1" applyProtection="1"/>
    <xf numFmtId="0" fontId="17" fillId="5" borderId="0" xfId="0" applyFont="1" applyFill="1" applyBorder="1" applyAlignment="1" applyProtection="1">
      <alignment horizontal="right" vertical="center" indent="1"/>
    </xf>
    <xf numFmtId="0" fontId="29" fillId="5" borderId="0" xfId="0" applyFont="1" applyFill="1" applyBorder="1" applyProtection="1"/>
    <xf numFmtId="0" fontId="20" fillId="0" borderId="17" xfId="0" applyFont="1" applyFill="1" applyBorder="1" applyAlignment="1" applyProtection="1">
      <alignment horizontal="left" vertical="center" indent="1"/>
    </xf>
    <xf numFmtId="0" fontId="1" fillId="2" borderId="0" xfId="0" applyFont="1" applyFill="1" applyBorder="1" applyAlignment="1" applyProtection="1">
      <alignment horizontal="left" vertical="center" indent="1"/>
    </xf>
    <xf numFmtId="0" fontId="1" fillId="2" borderId="11" xfId="0" applyFont="1" applyFill="1" applyBorder="1" applyAlignment="1" applyProtection="1">
      <alignment horizontal="left" vertical="center" indent="1"/>
    </xf>
    <xf numFmtId="0" fontId="20" fillId="0" borderId="17" xfId="0" quotePrefix="1" applyFont="1" applyFill="1" applyBorder="1" applyAlignment="1" applyProtection="1">
      <alignment horizontal="left" vertical="center" indent="1"/>
    </xf>
    <xf numFmtId="0" fontId="17" fillId="4" borderId="0" xfId="0" applyFont="1" applyFill="1" applyBorder="1" applyAlignment="1" applyProtection="1">
      <alignment horizontal="left" vertical="center" indent="1"/>
    </xf>
    <xf numFmtId="0" fontId="17" fillId="5" borderId="13" xfId="0" applyFont="1" applyFill="1" applyBorder="1" applyAlignment="1" applyProtection="1">
      <alignment horizontal="left" vertical="center" wrapText="1" indent="1"/>
    </xf>
    <xf numFmtId="0" fontId="28" fillId="0" borderId="1" xfId="0" applyFont="1" applyBorder="1" applyAlignment="1">
      <alignment vertical="top" wrapText="1"/>
    </xf>
    <xf numFmtId="0" fontId="28" fillId="10" borderId="1" xfId="0" applyFont="1" applyFill="1" applyBorder="1" applyAlignment="1">
      <alignment vertical="top" wrapText="1"/>
    </xf>
    <xf numFmtId="0" fontId="37" fillId="3" borderId="1" xfId="0" applyFont="1" applyFill="1" applyBorder="1" applyAlignment="1">
      <alignment horizontal="center" vertical="top" wrapText="1"/>
    </xf>
    <xf numFmtId="0" fontId="28" fillId="0" borderId="1" xfId="0" applyFont="1" applyFill="1" applyBorder="1" applyAlignment="1">
      <alignment horizontal="left" vertical="top" wrapText="1"/>
    </xf>
    <xf numFmtId="0" fontId="28" fillId="0" borderId="1" xfId="0" quotePrefix="1" applyFont="1" applyBorder="1" applyAlignment="1">
      <alignment vertical="top" wrapText="1"/>
    </xf>
    <xf numFmtId="0" fontId="28" fillId="19" borderId="1" xfId="0" applyFont="1" applyFill="1" applyBorder="1" applyAlignment="1">
      <alignment vertical="top" wrapText="1"/>
    </xf>
    <xf numFmtId="0" fontId="30" fillId="0" borderId="17" xfId="0" applyFont="1" applyFill="1" applyBorder="1" applyAlignment="1" applyProtection="1">
      <alignment horizontal="left" vertical="center" indent="2"/>
    </xf>
    <xf numFmtId="0" fontId="20" fillId="0" borderId="1" xfId="0" applyFont="1" applyFill="1" applyBorder="1" applyAlignment="1" applyProtection="1">
      <alignment horizontal="left" vertical="center" wrapText="1"/>
    </xf>
    <xf numFmtId="0" fontId="30" fillId="0" borderId="1" xfId="0" applyFont="1" applyFill="1" applyBorder="1" applyAlignment="1" applyProtection="1">
      <alignment horizontal="center" vertical="center" wrapText="1"/>
    </xf>
    <xf numFmtId="0" fontId="20" fillId="13" borderId="1" xfId="0" applyFont="1" applyFill="1" applyBorder="1" applyAlignment="1" applyProtection="1">
      <alignment horizontal="center" vertical="center" wrapText="1"/>
    </xf>
    <xf numFmtId="0" fontId="0" fillId="0" borderId="0" xfId="0" applyAlignment="1" applyProtection="1">
      <alignment vertical="top"/>
    </xf>
    <xf numFmtId="0" fontId="0" fillId="0" borderId="0" xfId="0" applyAlignment="1" applyProtection="1">
      <alignment horizontal="left" vertical="top"/>
    </xf>
    <xf numFmtId="0" fontId="0" fillId="0" borderId="0" xfId="0" applyAlignment="1" applyProtection="1">
      <alignment horizontal="center" vertical="top"/>
    </xf>
    <xf numFmtId="0" fontId="12" fillId="2" borderId="0" xfId="0" applyFont="1" applyFill="1" applyAlignment="1" applyProtection="1">
      <alignment vertical="center"/>
    </xf>
    <xf numFmtId="164" fontId="0" fillId="0" borderId="0" xfId="0" applyNumberFormat="1" applyBorder="1" applyAlignment="1" applyProtection="1">
      <alignment horizontal="center"/>
    </xf>
    <xf numFmtId="164" fontId="0" fillId="0" borderId="0" xfId="0" applyNumberFormat="1" applyBorder="1" applyProtection="1"/>
    <xf numFmtId="164" fontId="17" fillId="5" borderId="0" xfId="0" applyNumberFormat="1" applyFont="1" applyFill="1" applyBorder="1" applyAlignment="1">
      <alignment horizontal="left" vertical="center" indent="1"/>
    </xf>
    <xf numFmtId="164" fontId="0" fillId="0" borderId="0" xfId="0" applyNumberFormat="1" applyAlignment="1" applyProtection="1">
      <alignment horizontal="center" wrapText="1"/>
    </xf>
    <xf numFmtId="164" fontId="0" fillId="0" borderId="0" xfId="0" applyNumberFormat="1" applyAlignment="1" applyProtection="1">
      <alignment wrapText="1"/>
    </xf>
    <xf numFmtId="164" fontId="1" fillId="0" borderId="0" xfId="0" applyNumberFormat="1" applyFont="1" applyBorder="1" applyAlignment="1" applyProtection="1">
      <alignment horizontal="center"/>
    </xf>
    <xf numFmtId="164" fontId="1" fillId="0" borderId="0" xfId="0" applyNumberFormat="1" applyFont="1" applyAlignment="1" applyProtection="1">
      <alignment horizontal="center" wrapText="1"/>
    </xf>
    <xf numFmtId="164" fontId="17" fillId="5" borderId="0" xfId="0" applyNumberFormat="1" applyFont="1" applyFill="1" applyBorder="1" applyAlignment="1">
      <alignment horizontal="left" vertical="center"/>
    </xf>
    <xf numFmtId="164" fontId="0" fillId="0" borderId="0" xfId="0" applyNumberFormat="1" applyFont="1" applyBorder="1" applyProtection="1"/>
    <xf numFmtId="164" fontId="0" fillId="0" borderId="0" xfId="0" applyNumberFormat="1" applyFont="1" applyAlignment="1" applyProtection="1">
      <alignment wrapText="1"/>
    </xf>
    <xf numFmtId="0" fontId="13" fillId="0" borderId="0" xfId="0" applyFont="1" applyFill="1" applyBorder="1" applyAlignment="1" applyProtection="1">
      <alignment horizontal="left" vertical="center" indent="7"/>
    </xf>
    <xf numFmtId="0" fontId="0" fillId="0" borderId="0" xfId="0" applyFill="1" applyBorder="1" applyAlignment="1" applyProtection="1">
      <alignment wrapText="1"/>
    </xf>
    <xf numFmtId="0" fontId="17" fillId="21" borderId="13" xfId="0" applyFont="1" applyFill="1" applyBorder="1" applyAlignment="1" applyProtection="1">
      <alignment horizontal="center" vertical="center" wrapText="1"/>
    </xf>
    <xf numFmtId="0" fontId="0" fillId="13" borderId="0" xfId="0" applyFill="1" applyAlignment="1" applyProtection="1">
      <alignment horizontal="left" vertical="top"/>
    </xf>
    <xf numFmtId="0" fontId="0" fillId="13" borderId="0" xfId="0" applyFill="1" applyAlignment="1" applyProtection="1">
      <alignment vertical="top"/>
    </xf>
    <xf numFmtId="0" fontId="17" fillId="5" borderId="1" xfId="0" applyFont="1" applyFill="1" applyBorder="1" applyAlignment="1" applyProtection="1">
      <alignment vertical="center" wrapText="1"/>
    </xf>
    <xf numFmtId="0" fontId="17" fillId="5" borderId="13" xfId="0" applyFont="1" applyFill="1" applyBorder="1" applyAlignment="1" applyProtection="1">
      <alignment vertical="center" wrapText="1"/>
    </xf>
    <xf numFmtId="0" fontId="17" fillId="5" borderId="2" xfId="0" applyFont="1" applyFill="1" applyBorder="1" applyAlignment="1" applyProtection="1">
      <alignment horizontal="center" vertical="center" wrapText="1"/>
    </xf>
    <xf numFmtId="0" fontId="30" fillId="0" borderId="17" xfId="0" applyFont="1" applyFill="1" applyBorder="1" applyAlignment="1" applyProtection="1">
      <alignment horizontal="left" vertical="center" indent="1"/>
    </xf>
    <xf numFmtId="0" fontId="30" fillId="0" borderId="0" xfId="0" applyFont="1" applyFill="1" applyBorder="1" applyAlignment="1" applyProtection="1">
      <alignment horizontal="left" vertical="center" indent="1"/>
    </xf>
    <xf numFmtId="0" fontId="20" fillId="13" borderId="1" xfId="0" applyFont="1" applyFill="1" applyBorder="1" applyAlignment="1" applyProtection="1">
      <alignment horizontal="left" vertical="center" wrapText="1"/>
    </xf>
    <xf numFmtId="0" fontId="0" fillId="13" borderId="0" xfId="0" applyFill="1" applyAlignment="1" applyProtection="1">
      <alignment horizontal="center" vertical="center"/>
    </xf>
    <xf numFmtId="0" fontId="0" fillId="13" borderId="0" xfId="0" applyFill="1" applyAlignment="1" applyProtection="1">
      <alignment vertical="center"/>
    </xf>
    <xf numFmtId="0" fontId="0" fillId="13" borderId="0" xfId="0" applyFill="1" applyAlignment="1" applyProtection="1">
      <alignment horizontal="left" vertical="center"/>
    </xf>
    <xf numFmtId="0" fontId="0" fillId="0" borderId="0" xfId="0" applyAlignment="1" applyProtection="1">
      <alignment vertical="center"/>
    </xf>
    <xf numFmtId="0" fontId="40" fillId="0" borderId="0" xfId="0" applyFont="1" applyBorder="1" applyAlignment="1">
      <alignment horizontal="center" vertical="center"/>
    </xf>
    <xf numFmtId="0" fontId="40" fillId="0" borderId="0" xfId="0" applyFont="1" applyFill="1" applyBorder="1" applyAlignment="1">
      <alignment horizontal="center" vertical="center"/>
    </xf>
    <xf numFmtId="0" fontId="40" fillId="0" borderId="0" xfId="0" applyFont="1" applyAlignment="1">
      <alignment horizontal="center" vertical="center"/>
    </xf>
    <xf numFmtId="0" fontId="40" fillId="0" borderId="5" xfId="0" applyFont="1" applyBorder="1" applyAlignment="1">
      <alignment horizontal="center" vertical="center"/>
    </xf>
    <xf numFmtId="0" fontId="40" fillId="0" borderId="6" xfId="0" applyFont="1" applyFill="1" applyBorder="1" applyAlignment="1">
      <alignment horizontal="center" vertical="center"/>
    </xf>
    <xf numFmtId="0" fontId="40" fillId="0" borderId="6" xfId="0" applyFont="1" applyFill="1" applyBorder="1" applyAlignment="1">
      <alignment horizontal="center" vertical="center" wrapText="1"/>
    </xf>
    <xf numFmtId="0" fontId="40" fillId="0" borderId="7" xfId="0" applyFont="1" applyFill="1" applyBorder="1" applyAlignment="1">
      <alignment horizontal="center" vertical="center"/>
    </xf>
    <xf numFmtId="0" fontId="40" fillId="0" borderId="8" xfId="0" applyFont="1" applyBorder="1" applyAlignment="1">
      <alignment horizontal="center" vertical="center"/>
    </xf>
    <xf numFmtId="0" fontId="40" fillId="0" borderId="9" xfId="0" applyFont="1" applyFill="1" applyBorder="1" applyAlignment="1">
      <alignment horizontal="center" vertical="center"/>
    </xf>
    <xf numFmtId="0" fontId="40" fillId="18" borderId="0" xfId="0" applyFont="1" applyFill="1" applyBorder="1" applyAlignment="1">
      <alignment horizontal="center" vertical="center"/>
    </xf>
    <xf numFmtId="0" fontId="40" fillId="18" borderId="0" xfId="0" applyFont="1" applyFill="1" applyBorder="1" applyAlignment="1">
      <alignment horizontal="center" vertical="center" wrapText="1"/>
    </xf>
    <xf numFmtId="0" fontId="40" fillId="0" borderId="10" xfId="0" applyFont="1" applyBorder="1" applyAlignment="1">
      <alignment horizontal="center" vertical="center"/>
    </xf>
    <xf numFmtId="0" fontId="40" fillId="0" borderId="11" xfId="0" applyFont="1" applyFill="1" applyBorder="1" applyAlignment="1">
      <alignment horizontal="center" vertical="center"/>
    </xf>
    <xf numFmtId="0" fontId="40" fillId="0" borderId="12" xfId="0" applyFont="1" applyFill="1" applyBorder="1" applyAlignment="1">
      <alignment horizontal="center" vertical="center"/>
    </xf>
    <xf numFmtId="0" fontId="40" fillId="0" borderId="0" xfId="0" applyFont="1" applyFill="1" applyAlignment="1">
      <alignment horizontal="center" vertical="center"/>
    </xf>
    <xf numFmtId="0" fontId="40" fillId="0" borderId="0" xfId="0" applyFont="1" applyFill="1" applyBorder="1" applyAlignment="1">
      <alignment horizontal="center" vertical="center" wrapText="1"/>
    </xf>
    <xf numFmtId="0" fontId="20" fillId="7" borderId="1" xfId="0" applyFont="1" applyFill="1" applyBorder="1" applyAlignment="1" applyProtection="1">
      <alignment horizontal="center" vertical="center" wrapText="1"/>
      <protection locked="0"/>
    </xf>
    <xf numFmtId="0" fontId="20" fillId="7" borderId="1" xfId="0" applyFont="1" applyFill="1" applyBorder="1" applyAlignment="1" applyProtection="1">
      <alignment horizontal="left" vertical="center" wrapText="1"/>
      <protection locked="0"/>
    </xf>
    <xf numFmtId="0" fontId="30" fillId="0" borderId="1" xfId="0" applyFont="1" applyFill="1" applyBorder="1" applyAlignment="1" applyProtection="1">
      <alignment horizontal="left" vertical="top" wrapText="1" indent="1"/>
    </xf>
    <xf numFmtId="0" fontId="13" fillId="0" borderId="0" xfId="0" applyFont="1" applyBorder="1" applyAlignment="1" applyProtection="1">
      <alignment horizontal="left" vertical="center" indent="8"/>
    </xf>
    <xf numFmtId="166" fontId="20" fillId="0" borderId="17" xfId="10" applyFont="1" applyFill="1" applyAlignment="1" applyProtection="1">
      <alignment vertical="center" wrapText="1"/>
    </xf>
    <xf numFmtId="166" fontId="20" fillId="0" borderId="0" xfId="10" applyFont="1" applyFill="1" applyBorder="1" applyAlignment="1" applyProtection="1">
      <alignment vertical="center" wrapText="1"/>
    </xf>
    <xf numFmtId="0" fontId="30" fillId="0" borderId="17" xfId="0" applyFont="1" applyBorder="1" applyAlignment="1" applyProtection="1">
      <alignment horizontal="left" vertical="center" indent="2"/>
    </xf>
    <xf numFmtId="0" fontId="0" fillId="0" borderId="0" xfId="0" applyFill="1" applyBorder="1" applyAlignment="1">
      <alignment horizontal="left" vertical="top" wrapText="1"/>
    </xf>
    <xf numFmtId="0" fontId="13" fillId="0" borderId="0" xfId="0" applyFont="1" applyAlignment="1" applyProtection="1">
      <alignment horizontal="left" vertical="center" indent="8"/>
    </xf>
    <xf numFmtId="0" fontId="13" fillId="0" borderId="0" xfId="0" applyFont="1" applyBorder="1" applyAlignment="1" applyProtection="1">
      <alignment horizontal="left" vertical="center" indent="7"/>
    </xf>
    <xf numFmtId="164" fontId="39" fillId="0" borderId="17" xfId="11" applyNumberFormat="1" applyFont="1" applyFill="1" applyAlignment="1" applyProtection="1">
      <alignment horizontal="center" vertical="center"/>
      <protection locked="0"/>
    </xf>
    <xf numFmtId="164" fontId="20" fillId="0" borderId="17" xfId="11" applyNumberFormat="1" applyFont="1" applyFill="1" applyProtection="1">
      <alignment vertical="center"/>
      <protection locked="0"/>
    </xf>
    <xf numFmtId="0" fontId="20" fillId="0" borderId="17" xfId="11" applyFont="1" applyFill="1" applyProtection="1">
      <alignment vertical="center"/>
      <protection locked="0"/>
    </xf>
    <xf numFmtId="0" fontId="16" fillId="0" borderId="17" xfId="0" applyFont="1" applyFill="1" applyBorder="1" applyAlignment="1" applyProtection="1">
      <alignment horizontal="left" vertical="center"/>
    </xf>
    <xf numFmtId="0" fontId="16" fillId="18" borderId="17" xfId="0" applyFont="1" applyFill="1" applyBorder="1" applyAlignment="1" applyProtection="1">
      <alignment horizontal="left" vertical="center"/>
    </xf>
    <xf numFmtId="164" fontId="17" fillId="5" borderId="0" xfId="0" applyNumberFormat="1" applyFont="1" applyFill="1" applyBorder="1" applyAlignment="1" applyProtection="1">
      <alignment horizontal="left" vertical="center"/>
    </xf>
    <xf numFmtId="164" fontId="17" fillId="5" borderId="0" xfId="0" applyNumberFormat="1" applyFont="1" applyFill="1" applyBorder="1" applyAlignment="1" applyProtection="1">
      <alignment horizontal="left" vertical="center" indent="1"/>
    </xf>
    <xf numFmtId="164" fontId="30" fillId="5" borderId="0" xfId="0" applyNumberFormat="1" applyFont="1" applyFill="1" applyBorder="1" applyAlignment="1" applyProtection="1">
      <alignment horizontal="center" vertical="center"/>
    </xf>
    <xf numFmtId="0" fontId="0" fillId="13" borderId="1" xfId="0" applyFill="1" applyBorder="1" applyProtection="1"/>
    <xf numFmtId="0" fontId="0" fillId="13" borderId="1" xfId="0" applyFill="1" applyBorder="1" applyAlignment="1" applyProtection="1">
      <alignment horizontal="center" vertical="center"/>
    </xf>
    <xf numFmtId="0" fontId="0" fillId="18" borderId="0" xfId="0" applyFont="1" applyFill="1" applyBorder="1" applyAlignment="1" applyProtection="1">
      <alignment vertical="center" wrapText="1"/>
    </xf>
    <xf numFmtId="0" fontId="17" fillId="18" borderId="0" xfId="0" applyFont="1" applyFill="1" applyBorder="1" applyAlignment="1" applyProtection="1">
      <alignment vertical="center"/>
    </xf>
    <xf numFmtId="9" fontId="0" fillId="18" borderId="0" xfId="0" applyNumberFormat="1" applyFill="1" applyBorder="1" applyAlignment="1" applyProtection="1">
      <alignment vertical="center"/>
    </xf>
    <xf numFmtId="1" fontId="0" fillId="18" borderId="0" xfId="0" applyNumberFormat="1" applyFill="1" applyBorder="1" applyAlignment="1" applyProtection="1">
      <alignment vertical="center"/>
    </xf>
    <xf numFmtId="0" fontId="0" fillId="0" borderId="1" xfId="0" applyFill="1" applyBorder="1" applyAlignment="1">
      <alignment vertical="top"/>
    </xf>
    <xf numFmtId="0" fontId="1" fillId="0" borderId="1" xfId="0" applyFont="1" applyFill="1" applyBorder="1" applyAlignment="1">
      <alignment vertical="top" wrapText="1"/>
    </xf>
    <xf numFmtId="0" fontId="26" fillId="0" borderId="1" xfId="9" applyFill="1" applyBorder="1" applyAlignment="1">
      <alignment vertical="top" wrapText="1"/>
    </xf>
    <xf numFmtId="0" fontId="12" fillId="2" borderId="0" xfId="0" applyFont="1" applyFill="1" applyBorder="1" applyAlignment="1" applyProtection="1">
      <alignment vertical="center" shrinkToFit="1"/>
      <protection hidden="1"/>
    </xf>
    <xf numFmtId="0" fontId="13" fillId="0" borderId="0" xfId="0" applyFont="1" applyBorder="1" applyAlignment="1" applyProtection="1">
      <alignment horizontal="left" indent="8"/>
    </xf>
    <xf numFmtId="0" fontId="42" fillId="0" borderId="0" xfId="0" applyFont="1" applyBorder="1" applyAlignment="1" applyProtection="1">
      <alignment horizontal="left" indent="8"/>
    </xf>
    <xf numFmtId="0" fontId="11" fillId="2" borderId="0" xfId="0" applyFont="1" applyFill="1" applyAlignment="1" applyProtection="1">
      <alignment horizontal="left" vertical="center" indent="8"/>
    </xf>
    <xf numFmtId="0" fontId="20" fillId="2" borderId="17" xfId="0" applyFont="1" applyFill="1" applyBorder="1" applyAlignment="1" applyProtection="1">
      <alignment horizontal="left" vertical="center" indent="1"/>
    </xf>
    <xf numFmtId="0" fontId="30" fillId="0" borderId="18" xfId="0" applyFont="1" applyFill="1" applyBorder="1" applyAlignment="1" applyProtection="1">
      <alignment vertical="center"/>
    </xf>
    <xf numFmtId="0" fontId="30" fillId="0" borderId="18" xfId="0" applyFont="1" applyFill="1" applyBorder="1" applyAlignment="1" applyProtection="1">
      <alignment vertical="top"/>
    </xf>
    <xf numFmtId="0" fontId="22" fillId="2" borderId="0" xfId="0" applyFont="1" applyFill="1" applyBorder="1" applyAlignment="1" applyProtection="1">
      <alignment horizontal="left" vertical="top" wrapText="1" indent="1"/>
    </xf>
    <xf numFmtId="0" fontId="43" fillId="13" borderId="1" xfId="0" applyFont="1" applyFill="1" applyBorder="1" applyAlignment="1" applyProtection="1">
      <alignment horizontal="center" vertical="center"/>
    </xf>
    <xf numFmtId="0" fontId="8" fillId="5" borderId="0" xfId="0" applyFont="1" applyFill="1" applyBorder="1" applyAlignment="1">
      <alignment horizontal="left" vertical="center" indent="1"/>
    </xf>
    <xf numFmtId="0" fontId="0" fillId="5" borderId="0" xfId="0" applyFill="1" applyBorder="1" applyProtection="1"/>
    <xf numFmtId="0" fontId="15" fillId="4" borderId="0" xfId="0" applyFont="1" applyFill="1" applyBorder="1" applyAlignment="1">
      <alignment horizontal="left" vertical="center" indent="1"/>
    </xf>
    <xf numFmtId="0" fontId="14" fillId="0" borderId="0" xfId="0" applyFont="1" applyFill="1" applyAlignment="1">
      <alignment horizontal="left" vertical="center"/>
    </xf>
    <xf numFmtId="0" fontId="30" fillId="2" borderId="17" xfId="0" applyFont="1" applyFill="1" applyBorder="1" applyAlignment="1" applyProtection="1">
      <alignment horizontal="left" vertical="center" indent="1"/>
    </xf>
    <xf numFmtId="0" fontId="20" fillId="2" borderId="17" xfId="0" applyFont="1" applyFill="1" applyBorder="1" applyAlignment="1" applyProtection="1">
      <alignment horizontal="left" vertical="center" wrapText="1" indent="1"/>
    </xf>
    <xf numFmtId="0" fontId="20" fillId="2" borderId="17" xfId="11" applyFont="1" applyFill="1">
      <alignment vertical="center"/>
    </xf>
    <xf numFmtId="164" fontId="39" fillId="2" borderId="17" xfId="11" applyNumberFormat="1" applyFont="1" applyFill="1" applyAlignment="1" applyProtection="1">
      <alignment horizontal="center" vertical="center"/>
      <protection locked="0"/>
    </xf>
    <xf numFmtId="164" fontId="20" fillId="2" borderId="17" xfId="11" applyNumberFormat="1" applyFont="1" applyFill="1" applyProtection="1">
      <alignment vertical="center"/>
      <protection locked="0"/>
    </xf>
    <xf numFmtId="164" fontId="39" fillId="2" borderId="17" xfId="11" applyNumberFormat="1" applyFont="1" applyFill="1" applyAlignment="1">
      <alignment horizontal="center" vertical="center"/>
    </xf>
    <xf numFmtId="164" fontId="20" fillId="2" borderId="17" xfId="11" applyNumberFormat="1" applyFont="1" applyFill="1">
      <alignment vertical="center"/>
    </xf>
    <xf numFmtId="0" fontId="20" fillId="2" borderId="17" xfId="11" applyFont="1" applyFill="1" applyProtection="1">
      <alignment vertical="center"/>
    </xf>
    <xf numFmtId="164" fontId="39" fillId="2" borderId="17" xfId="11" applyNumberFormat="1" applyFont="1" applyFill="1" applyAlignment="1" applyProtection="1">
      <alignment horizontal="center" vertical="center"/>
    </xf>
    <xf numFmtId="164" fontId="20" fillId="2" borderId="17" xfId="11" applyNumberFormat="1" applyFont="1" applyFill="1" applyProtection="1">
      <alignment vertical="center"/>
    </xf>
    <xf numFmtId="0" fontId="16" fillId="2" borderId="17" xfId="0" applyFont="1" applyFill="1" applyBorder="1" applyAlignment="1" applyProtection="1">
      <alignment horizontal="left" vertical="center"/>
    </xf>
    <xf numFmtId="0" fontId="16" fillId="2" borderId="17" xfId="0" applyFont="1" applyFill="1" applyBorder="1" applyAlignment="1" applyProtection="1">
      <alignment horizontal="left" vertical="center"/>
      <protection locked="0"/>
    </xf>
    <xf numFmtId="0" fontId="0" fillId="0" borderId="0" xfId="0" applyFill="1" applyBorder="1" applyAlignment="1">
      <alignment vertical="top"/>
    </xf>
    <xf numFmtId="0" fontId="20" fillId="2" borderId="18" xfId="0" applyFont="1" applyFill="1" applyBorder="1" applyAlignment="1" applyProtection="1">
      <alignment horizontal="left" vertical="center" indent="1"/>
    </xf>
    <xf numFmtId="0" fontId="20" fillId="2" borderId="17" xfId="11" applyFont="1" applyFill="1" applyBorder="1" applyProtection="1">
      <alignment vertical="center"/>
    </xf>
    <xf numFmtId="164" fontId="39" fillId="2" borderId="17" xfId="11" applyNumberFormat="1" applyFont="1" applyFill="1" applyBorder="1" applyAlignment="1" applyProtection="1">
      <alignment horizontal="center" vertical="center"/>
      <protection locked="0"/>
    </xf>
    <xf numFmtId="164" fontId="20" fillId="2" borderId="17" xfId="11" applyNumberFormat="1" applyFont="1" applyFill="1" applyBorder="1" applyProtection="1">
      <alignment vertical="center"/>
      <protection locked="0"/>
    </xf>
    <xf numFmtId="0" fontId="1" fillId="18" borderId="0" xfId="0" applyFont="1" applyFill="1" applyBorder="1" applyAlignment="1">
      <alignment horizontal="left" indent="1"/>
    </xf>
    <xf numFmtId="0" fontId="1" fillId="18" borderId="0" xfId="0" applyFont="1" applyFill="1" applyBorder="1" applyAlignment="1">
      <alignment wrapText="1"/>
    </xf>
    <xf numFmtId="0" fontId="0" fillId="18" borderId="0" xfId="0" applyFont="1" applyFill="1" applyBorder="1" applyAlignment="1" applyProtection="1">
      <alignment vertical="top" wrapText="1"/>
      <protection locked="0"/>
    </xf>
    <xf numFmtId="0" fontId="30" fillId="2" borderId="0" xfId="0" applyFont="1" applyFill="1" applyBorder="1" applyAlignment="1" applyProtection="1">
      <alignment horizontal="left" vertical="center" indent="1"/>
    </xf>
    <xf numFmtId="0" fontId="20" fillId="2" borderId="0" xfId="0" applyFont="1" applyFill="1" applyBorder="1" applyAlignment="1" applyProtection="1">
      <alignment horizontal="left" vertical="center" wrapText="1" indent="1"/>
    </xf>
    <xf numFmtId="0" fontId="20" fillId="2" borderId="0" xfId="11" applyFont="1" applyFill="1" applyBorder="1" applyProtection="1">
      <alignment vertical="center"/>
    </xf>
    <xf numFmtId="164" fontId="39" fillId="2" borderId="0" xfId="11" applyNumberFormat="1" applyFont="1" applyFill="1" applyBorder="1" applyAlignment="1" applyProtection="1">
      <alignment horizontal="center" vertical="center"/>
      <protection locked="0"/>
    </xf>
    <xf numFmtId="164" fontId="20" fillId="2" borderId="0" xfId="11" applyNumberFormat="1" applyFont="1" applyFill="1" applyBorder="1" applyProtection="1">
      <alignment vertical="center"/>
      <protection locked="0"/>
    </xf>
    <xf numFmtId="0" fontId="16" fillId="2" borderId="0" xfId="0" applyFont="1" applyFill="1" applyBorder="1" applyAlignment="1" applyProtection="1">
      <alignment horizontal="left" vertical="center"/>
      <protection locked="0"/>
    </xf>
    <xf numFmtId="0" fontId="16" fillId="2" borderId="0" xfId="0" applyFont="1" applyFill="1" applyBorder="1" applyAlignment="1" applyProtection="1">
      <alignment horizontal="left" vertical="center"/>
    </xf>
    <xf numFmtId="0" fontId="0" fillId="0" borderId="1" xfId="0" applyBorder="1" applyAlignment="1">
      <alignment horizontal="center" vertical="top"/>
    </xf>
    <xf numFmtId="0" fontId="0" fillId="7" borderId="1" xfId="0" applyFill="1" applyBorder="1" applyProtection="1">
      <protection locked="0"/>
    </xf>
    <xf numFmtId="0" fontId="0" fillId="0" borderId="0" xfId="0" quotePrefix="1" applyAlignment="1">
      <alignment vertical="top" wrapText="1"/>
    </xf>
    <xf numFmtId="0" fontId="0" fillId="0" borderId="0" xfId="0" applyBorder="1" applyAlignment="1" applyProtection="1">
      <alignment wrapText="1"/>
    </xf>
    <xf numFmtId="0" fontId="14" fillId="0" borderId="0" xfId="0" applyFont="1" applyBorder="1" applyAlignment="1" applyProtection="1">
      <alignment wrapText="1"/>
    </xf>
    <xf numFmtId="0" fontId="0" fillId="0" borderId="0" xfId="0" applyFill="1" applyAlignment="1" applyProtection="1">
      <alignment wrapText="1"/>
    </xf>
    <xf numFmtId="0" fontId="17" fillId="5" borderId="1" xfId="0" applyFont="1" applyFill="1" applyBorder="1" applyAlignment="1" applyProtection="1">
      <alignment horizontal="center" vertical="center"/>
    </xf>
    <xf numFmtId="0" fontId="0" fillId="18" borderId="0" xfId="0" applyFill="1" applyProtection="1">
      <protection locked="0"/>
    </xf>
    <xf numFmtId="0" fontId="28" fillId="0" borderId="1" xfId="0" applyFont="1" applyFill="1" applyBorder="1" applyAlignment="1">
      <alignment vertical="top" wrapText="1"/>
    </xf>
    <xf numFmtId="0" fontId="0" fillId="0" borderId="0" xfId="0" applyFill="1" applyAlignment="1">
      <alignment vertical="top"/>
    </xf>
    <xf numFmtId="0" fontId="23" fillId="0" borderId="0" xfId="0" applyFont="1" applyFill="1" applyAlignment="1">
      <alignment vertical="top"/>
    </xf>
    <xf numFmtId="0" fontId="45" fillId="0" borderId="0" xfId="0" applyFont="1" applyFill="1" applyAlignment="1">
      <alignment vertical="top"/>
    </xf>
    <xf numFmtId="0" fontId="28" fillId="18" borderId="1" xfId="0" applyFont="1" applyFill="1" applyBorder="1" applyAlignment="1">
      <alignment vertical="top" wrapText="1"/>
    </xf>
    <xf numFmtId="0" fontId="0" fillId="18" borderId="1" xfId="0" applyFill="1" applyBorder="1" applyAlignment="1">
      <alignment horizontal="center" vertical="top"/>
    </xf>
    <xf numFmtId="0" fontId="17" fillId="5" borderId="0" xfId="0" applyFont="1" applyFill="1" applyBorder="1" applyAlignment="1">
      <alignment vertical="center"/>
    </xf>
    <xf numFmtId="14" fontId="20" fillId="7" borderId="17" xfId="10" applyNumberFormat="1" applyFont="1" applyFill="1" applyProtection="1">
      <alignment horizontal="left" vertical="center" wrapText="1" indent="1"/>
      <protection locked="0"/>
    </xf>
    <xf numFmtId="0" fontId="46" fillId="0" borderId="21" xfId="0" applyFont="1" applyBorder="1" applyAlignment="1">
      <alignment vertical="center"/>
    </xf>
    <xf numFmtId="0" fontId="46" fillId="0" borderId="22" xfId="0" applyFont="1" applyBorder="1" applyAlignment="1">
      <alignment vertical="center"/>
    </xf>
    <xf numFmtId="0" fontId="23" fillId="0" borderId="0" xfId="0" applyFont="1" applyFill="1" applyAlignment="1">
      <alignment vertical="center"/>
    </xf>
    <xf numFmtId="0" fontId="48" fillId="0" borderId="1" xfId="0" applyFont="1" applyBorder="1" applyAlignment="1">
      <alignment horizontal="left" vertical="top" wrapText="1"/>
    </xf>
    <xf numFmtId="0" fontId="48" fillId="0" borderId="1" xfId="0" applyFont="1" applyBorder="1" applyAlignment="1">
      <alignment vertical="top" wrapText="1"/>
    </xf>
    <xf numFmtId="0" fontId="26" fillId="0" borderId="1" xfId="9" applyBorder="1" applyAlignment="1">
      <alignment vertical="top" wrapText="1"/>
    </xf>
    <xf numFmtId="0" fontId="28" fillId="10" borderId="1" xfId="0" quotePrefix="1" applyFont="1" applyFill="1" applyBorder="1" applyAlignment="1">
      <alignment vertical="top" wrapText="1"/>
    </xf>
    <xf numFmtId="0" fontId="48" fillId="0" borderId="0" xfId="0" applyFont="1" applyFill="1" applyAlignment="1">
      <alignment vertical="center"/>
    </xf>
    <xf numFmtId="0" fontId="22" fillId="0" borderId="0" xfId="0" applyFont="1" applyFill="1" applyBorder="1" applyAlignment="1" applyProtection="1">
      <alignment horizontal="left" vertical="top" wrapText="1"/>
    </xf>
    <xf numFmtId="0" fontId="49" fillId="0" borderId="1" xfId="0" applyFont="1" applyBorder="1" applyAlignment="1">
      <alignment vertical="top" wrapText="1"/>
    </xf>
    <xf numFmtId="0" fontId="51" fillId="20" borderId="1" xfId="0" quotePrefix="1" applyFont="1" applyFill="1" applyBorder="1" applyAlignment="1">
      <alignment horizontal="center" vertical="top" wrapText="1"/>
    </xf>
    <xf numFmtId="0" fontId="49" fillId="10" borderId="1" xfId="0" applyFont="1" applyFill="1" applyBorder="1" applyAlignment="1">
      <alignment vertical="top" wrapText="1"/>
    </xf>
    <xf numFmtId="0" fontId="48" fillId="0" borderId="1" xfId="0" applyFont="1" applyBorder="1" applyAlignment="1">
      <alignment vertical="top"/>
    </xf>
    <xf numFmtId="0" fontId="50" fillId="0" borderId="1" xfId="0" applyFont="1" applyBorder="1" applyAlignment="1">
      <alignment vertical="top" wrapText="1"/>
    </xf>
    <xf numFmtId="0" fontId="44" fillId="23" borderId="20" xfId="18">
      <alignment horizontal="center" vertical="center" wrapText="1"/>
    </xf>
    <xf numFmtId="0" fontId="30" fillId="22" borderId="6" xfId="0" applyFont="1" applyFill="1" applyBorder="1" applyAlignment="1" applyProtection="1">
      <alignment horizontal="left" vertical="center" indent="1"/>
    </xf>
    <xf numFmtId="0" fontId="30" fillId="22" borderId="6" xfId="0" applyFont="1" applyFill="1" applyBorder="1" applyAlignment="1" applyProtection="1">
      <alignment horizontal="center" vertical="center"/>
    </xf>
    <xf numFmtId="0" fontId="20" fillId="0" borderId="1" xfId="8" applyFont="1" applyFill="1" applyBorder="1" applyAlignment="1">
      <alignment horizontal="left" vertical="center" wrapText="1"/>
      <protection locked="0"/>
    </xf>
    <xf numFmtId="0" fontId="0" fillId="0" borderId="1" xfId="0" applyBorder="1" applyAlignment="1">
      <alignment horizontal="left" vertical="top"/>
    </xf>
    <xf numFmtId="0" fontId="48" fillId="10" borderId="1" xfId="0" applyFont="1" applyFill="1" applyBorder="1" applyAlignment="1">
      <alignment vertical="top"/>
    </xf>
    <xf numFmtId="0" fontId="0" fillId="10" borderId="1" xfId="0" applyFill="1" applyBorder="1" applyAlignment="1">
      <alignment vertical="top"/>
    </xf>
    <xf numFmtId="0" fontId="0" fillId="0" borderId="1" xfId="0" applyBorder="1"/>
    <xf numFmtId="0" fontId="0" fillId="0" borderId="1" xfId="0" applyBorder="1" applyAlignment="1">
      <alignment wrapText="1"/>
    </xf>
    <xf numFmtId="0" fontId="0" fillId="0" borderId="1" xfId="0" applyFont="1" applyFill="1" applyBorder="1" applyAlignment="1">
      <alignment horizontal="left" vertical="top"/>
    </xf>
    <xf numFmtId="0" fontId="48" fillId="0" borderId="1" xfId="0" applyFont="1" applyBorder="1" applyAlignment="1">
      <alignment horizontal="left" vertical="top"/>
    </xf>
    <xf numFmtId="0" fontId="48" fillId="10" borderId="1" xfId="0" applyFont="1" applyFill="1" applyBorder="1" applyAlignment="1">
      <alignment horizontal="left" vertical="top"/>
    </xf>
    <xf numFmtId="0" fontId="0" fillId="0" borderId="1" xfId="0" applyBorder="1" applyAlignment="1">
      <alignment horizontal="left" vertical="top" wrapText="1"/>
    </xf>
    <xf numFmtId="0" fontId="48" fillId="10" borderId="1" xfId="0" applyFont="1" applyFill="1" applyBorder="1" applyAlignment="1">
      <alignment horizontal="center" vertical="top"/>
    </xf>
    <xf numFmtId="0" fontId="0" fillId="0" borderId="0" xfId="0" applyBorder="1" applyAlignment="1">
      <alignment horizontal="center"/>
    </xf>
    <xf numFmtId="0" fontId="0" fillId="22" borderId="0" xfId="0" applyFill="1" applyAlignment="1">
      <alignment horizontal="center"/>
    </xf>
    <xf numFmtId="0" fontId="0" fillId="0" borderId="1" xfId="0" applyBorder="1" applyAlignment="1">
      <alignment horizontal="center"/>
    </xf>
    <xf numFmtId="164" fontId="52" fillId="2" borderId="17" xfId="11" applyNumberFormat="1" applyFont="1" applyFill="1" applyProtection="1">
      <alignment vertical="center"/>
      <protection locked="0"/>
    </xf>
    <xf numFmtId="0" fontId="17" fillId="5" borderId="0" xfId="0" quotePrefix="1" applyNumberFormat="1" applyFont="1" applyFill="1" applyAlignment="1">
      <alignment horizontal="left" vertical="center" indent="1"/>
    </xf>
    <xf numFmtId="0" fontId="54" fillId="2" borderId="0" xfId="0" applyFont="1" applyFill="1" applyBorder="1" applyAlignment="1" applyProtection="1">
      <alignment horizontal="left" vertical="center" indent="1"/>
    </xf>
    <xf numFmtId="49" fontId="20" fillId="7" borderId="23" xfId="10" applyNumberFormat="1" applyFont="1" applyFill="1" applyBorder="1" applyAlignment="1" applyProtection="1">
      <alignment horizontal="left" vertical="center" wrapText="1" indent="1"/>
      <protection locked="0"/>
    </xf>
    <xf numFmtId="0" fontId="1" fillId="0" borderId="1" xfId="0" applyFont="1" applyBorder="1" applyAlignment="1">
      <alignment vertical="top" wrapText="1"/>
    </xf>
    <xf numFmtId="0" fontId="1" fillId="0" borderId="1" xfId="0" applyFont="1" applyFill="1" applyBorder="1" applyAlignment="1">
      <alignment horizontal="left" vertical="top"/>
    </xf>
    <xf numFmtId="0" fontId="1" fillId="0" borderId="1" xfId="0" applyFont="1" applyBorder="1" applyAlignment="1">
      <alignment horizontal="left" vertical="top"/>
    </xf>
    <xf numFmtId="0" fontId="38" fillId="0" borderId="1" xfId="0" applyFont="1" applyBorder="1" applyAlignment="1">
      <alignment vertical="top" wrapText="1"/>
    </xf>
    <xf numFmtId="0" fontId="1" fillId="0" borderId="1" xfId="0" applyFont="1" applyBorder="1" applyAlignment="1">
      <alignment horizontal="left" vertical="top" wrapText="1"/>
    </xf>
    <xf numFmtId="0" fontId="33" fillId="0" borderId="1" xfId="0" applyFont="1" applyFill="1" applyBorder="1" applyAlignment="1">
      <alignment vertical="top" wrapText="1"/>
    </xf>
    <xf numFmtId="0" fontId="1" fillId="2" borderId="1" xfId="0" applyFont="1" applyFill="1" applyBorder="1" applyAlignment="1">
      <alignment vertical="top" wrapText="1"/>
    </xf>
    <xf numFmtId="0" fontId="1" fillId="0" borderId="1" xfId="0" applyFont="1" applyFill="1" applyBorder="1" applyAlignment="1">
      <alignment horizontal="left" vertical="top" wrapText="1"/>
    </xf>
    <xf numFmtId="0" fontId="1" fillId="0" borderId="1" xfId="0" quotePrefix="1" applyFont="1" applyFill="1" applyBorder="1" applyAlignment="1">
      <alignment horizontal="left" vertical="top" wrapText="1"/>
    </xf>
    <xf numFmtId="0" fontId="1" fillId="0" borderId="1" xfId="0" quotePrefix="1" applyFont="1" applyFill="1" applyBorder="1" applyAlignment="1">
      <alignment vertical="top" wrapText="1"/>
    </xf>
    <xf numFmtId="0" fontId="0" fillId="0" borderId="0" xfId="0" quotePrefix="1" applyFill="1" applyAlignment="1">
      <alignment vertical="top" wrapText="1"/>
    </xf>
    <xf numFmtId="0" fontId="1" fillId="0" borderId="1" xfId="0" applyFont="1" applyBorder="1" applyAlignment="1">
      <alignment vertical="top"/>
    </xf>
    <xf numFmtId="0" fontId="58" fillId="0" borderId="1" xfId="0" applyFont="1" applyBorder="1" applyAlignment="1">
      <alignment vertical="top" wrapText="1"/>
    </xf>
    <xf numFmtId="0" fontId="41" fillId="26" borderId="0" xfId="0" applyFont="1" applyFill="1" applyBorder="1" applyAlignment="1">
      <alignment horizontal="center" vertical="center"/>
    </xf>
    <xf numFmtId="0" fontId="41" fillId="26" borderId="0" xfId="0" applyFont="1" applyFill="1" applyBorder="1" applyAlignment="1">
      <alignment horizontal="center" vertical="center" wrapText="1"/>
    </xf>
    <xf numFmtId="0" fontId="28" fillId="25" borderId="1" xfId="0" applyFont="1" applyFill="1" applyBorder="1" applyAlignment="1">
      <alignment vertical="top" wrapText="1"/>
    </xf>
    <xf numFmtId="0" fontId="38" fillId="25" borderId="1" xfId="0" applyFont="1" applyFill="1" applyBorder="1" applyAlignment="1">
      <alignment vertical="top" wrapText="1"/>
    </xf>
    <xf numFmtId="0" fontId="38" fillId="0" borderId="1" xfId="0" applyFont="1" applyFill="1" applyBorder="1" applyAlignment="1">
      <alignment vertical="top" wrapText="1"/>
    </xf>
    <xf numFmtId="0" fontId="0" fillId="0" borderId="0" xfId="0" applyFont="1"/>
    <xf numFmtId="0" fontId="16" fillId="2" borderId="0" xfId="0" applyFont="1" applyFill="1" applyAlignment="1">
      <alignment horizontal="left" vertical="center" wrapText="1" indent="1"/>
    </xf>
    <xf numFmtId="0" fontId="59" fillId="0" borderId="0" xfId="0" applyFont="1"/>
    <xf numFmtId="0" fontId="20" fillId="0" borderId="0" xfId="0" applyFont="1" applyAlignment="1">
      <alignment vertical="top" wrapText="1"/>
    </xf>
    <xf numFmtId="0" fontId="59" fillId="0" borderId="0" xfId="0" applyFont="1" applyAlignment="1">
      <alignment vertical="top"/>
    </xf>
    <xf numFmtId="0" fontId="14" fillId="0" borderId="0" xfId="0" applyFont="1" applyAlignment="1">
      <alignment horizontal="center" vertical="top" wrapText="1"/>
    </xf>
    <xf numFmtId="0" fontId="0" fillId="0" borderId="0" xfId="0" applyFont="1" applyAlignment="1">
      <alignment vertical="top"/>
    </xf>
    <xf numFmtId="0" fontId="14" fillId="0" borderId="0" xfId="0" applyFont="1" applyAlignment="1">
      <alignment vertical="top"/>
    </xf>
    <xf numFmtId="0" fontId="14" fillId="0" borderId="0" xfId="0" applyFont="1" applyAlignment="1">
      <alignment vertical="top" wrapText="1"/>
    </xf>
    <xf numFmtId="0" fontId="59" fillId="0" borderId="0" xfId="0" applyFont="1" applyAlignment="1">
      <alignment horizontal="left"/>
    </xf>
    <xf numFmtId="0" fontId="0" fillId="0" borderId="0" xfId="0" applyFont="1" applyAlignment="1">
      <alignment horizontal="left"/>
    </xf>
    <xf numFmtId="0" fontId="14" fillId="0" borderId="0" xfId="0" applyFont="1" applyAlignment="1"/>
    <xf numFmtId="0" fontId="14" fillId="0" borderId="1" xfId="0" applyFont="1" applyBorder="1" applyAlignment="1">
      <alignment horizontal="left" vertical="top"/>
    </xf>
    <xf numFmtId="0" fontId="59" fillId="13" borderId="1" xfId="0" applyFont="1" applyFill="1" applyBorder="1"/>
    <xf numFmtId="0" fontId="59" fillId="18" borderId="2" xfId="0" applyFont="1" applyFill="1" applyBorder="1" applyAlignment="1">
      <alignment vertical="top"/>
    </xf>
    <xf numFmtId="0" fontId="0" fillId="0" borderId="0" xfId="0" applyAlignment="1">
      <alignment horizontal="left" vertical="top" wrapText="1"/>
    </xf>
    <xf numFmtId="0" fontId="0" fillId="7" borderId="0" xfId="0" applyFont="1" applyFill="1" applyBorder="1" applyAlignment="1" applyProtection="1">
      <protection locked="0"/>
    </xf>
    <xf numFmtId="0" fontId="0" fillId="7" borderId="0" xfId="0" quotePrefix="1" applyFont="1" applyFill="1" applyBorder="1" applyAlignment="1" applyProtection="1">
      <protection locked="0"/>
    </xf>
    <xf numFmtId="0" fontId="0" fillId="7" borderId="0" xfId="0" applyFill="1" applyAlignment="1">
      <alignment wrapText="1"/>
    </xf>
    <xf numFmtId="0" fontId="0" fillId="7" borderId="0" xfId="0" applyFill="1" applyAlignment="1">
      <alignment vertical="top" wrapText="1"/>
    </xf>
    <xf numFmtId="0" fontId="48" fillId="10" borderId="1" xfId="0" applyFont="1" applyFill="1" applyBorder="1" applyAlignment="1">
      <alignment vertical="top" wrapText="1"/>
    </xf>
    <xf numFmtId="0" fontId="28" fillId="25" borderId="1" xfId="0" quotePrefix="1" applyFont="1" applyFill="1" applyBorder="1" applyAlignment="1">
      <alignment vertical="top" wrapText="1"/>
    </xf>
    <xf numFmtId="0" fontId="0" fillId="0" borderId="1" xfId="0" quotePrefix="1" applyFont="1" applyBorder="1" applyAlignment="1">
      <alignment vertical="top" wrapText="1"/>
    </xf>
    <xf numFmtId="0" fontId="1" fillId="0" borderId="1" xfId="9" quotePrefix="1" applyFont="1" applyFill="1" applyBorder="1" applyAlignment="1">
      <alignment vertical="top" wrapText="1"/>
    </xf>
    <xf numFmtId="0" fontId="15" fillId="4" borderId="2" xfId="0" applyFont="1" applyFill="1" applyBorder="1" applyAlignment="1" applyProtection="1">
      <alignment horizontal="left" vertical="center" indent="1"/>
    </xf>
    <xf numFmtId="0" fontId="14" fillId="0" borderId="1" xfId="0" applyFont="1" applyBorder="1" applyAlignment="1">
      <alignment vertical="top"/>
    </xf>
    <xf numFmtId="0" fontId="14" fillId="0" borderId="2" xfId="0" applyFont="1" applyBorder="1" applyAlignment="1">
      <alignment vertical="top" wrapText="1"/>
    </xf>
    <xf numFmtId="0" fontId="14" fillId="0" borderId="2" xfId="0" applyFont="1" applyBorder="1" applyAlignment="1">
      <alignment vertical="top"/>
    </xf>
    <xf numFmtId="0" fontId="20" fillId="29" borderId="1" xfId="0" applyFont="1" applyFill="1" applyBorder="1"/>
    <xf numFmtId="0" fontId="59" fillId="0" borderId="0" xfId="0" applyFont="1" applyProtection="1"/>
    <xf numFmtId="0" fontId="20" fillId="7" borderId="1" xfId="5" applyFont="1" applyFill="1" applyBorder="1" applyAlignment="1" applyProtection="1">
      <alignment horizontal="left" vertical="center" wrapText="1"/>
      <protection locked="0"/>
    </xf>
    <xf numFmtId="0" fontId="28" fillId="0" borderId="1" xfId="0" applyFont="1" applyBorder="1" applyAlignment="1">
      <alignment horizontal="left" vertical="top" wrapText="1"/>
    </xf>
    <xf numFmtId="0" fontId="28" fillId="0" borderId="1" xfId="0" quotePrefix="1" applyFont="1" applyFill="1" applyBorder="1" applyAlignment="1">
      <alignment vertical="top" wrapText="1"/>
    </xf>
    <xf numFmtId="0" fontId="44" fillId="23" borderId="20" xfId="19">
      <alignment horizontal="center" vertical="center" wrapText="1"/>
    </xf>
    <xf numFmtId="0" fontId="23" fillId="0" borderId="1" xfId="0" applyFont="1" applyBorder="1" applyAlignment="1">
      <alignment vertical="top" wrapText="1"/>
    </xf>
    <xf numFmtId="0" fontId="0" fillId="0" borderId="24" xfId="0" applyBorder="1" applyAlignment="1" applyProtection="1">
      <alignment horizontal="left" vertical="center" wrapText="1"/>
    </xf>
    <xf numFmtId="0" fontId="0" fillId="0" borderId="1" xfId="0" applyFill="1" applyBorder="1" applyAlignment="1" applyProtection="1">
      <alignment horizontal="left" vertical="center" wrapText="1"/>
    </xf>
    <xf numFmtId="0" fontId="14" fillId="0" borderId="0" xfId="0" applyFont="1" applyAlignment="1">
      <alignment horizontal="left" vertical="top" wrapText="1"/>
    </xf>
    <xf numFmtId="0" fontId="14" fillId="0" borderId="0" xfId="0" applyFont="1" applyAlignment="1">
      <alignment horizontal="left"/>
    </xf>
    <xf numFmtId="0" fontId="59" fillId="0" borderId="0" xfId="0" applyFont="1" applyAlignment="1">
      <alignment horizontal="left" wrapText="1"/>
    </xf>
    <xf numFmtId="0" fontId="20" fillId="0" borderId="0" xfId="0" applyFont="1" applyFill="1" applyBorder="1" applyAlignment="1" applyProtection="1">
      <alignment horizontal="left" vertical="top" wrapText="1"/>
    </xf>
    <xf numFmtId="0" fontId="30" fillId="0" borderId="0" xfId="0" applyFont="1" applyFill="1" applyBorder="1" applyAlignment="1" applyProtection="1">
      <alignment horizontal="left" vertical="top" indent="1"/>
    </xf>
    <xf numFmtId="0" fontId="14" fillId="0" borderId="0" xfId="0" applyFont="1"/>
    <xf numFmtId="0" fontId="0" fillId="0" borderId="1" xfId="0" applyBorder="1" applyAlignment="1">
      <alignment vertical="top"/>
    </xf>
    <xf numFmtId="0" fontId="0" fillId="0" borderId="0" xfId="0" applyAlignment="1"/>
    <xf numFmtId="0" fontId="0" fillId="0" borderId="1" xfId="0" applyBorder="1" applyAlignment="1" applyProtection="1">
      <alignment horizontal="left" vertical="center" wrapText="1"/>
    </xf>
    <xf numFmtId="166" fontId="20" fillId="7" borderId="17" xfId="10" applyFont="1" applyFill="1" applyAlignment="1" applyProtection="1">
      <alignment horizontal="left" vertical="center" wrapText="1" indent="1"/>
      <protection locked="0"/>
    </xf>
    <xf numFmtId="166" fontId="20" fillId="7" borderId="17" xfId="10" applyFont="1" applyFill="1" applyProtection="1">
      <alignment horizontal="left" vertical="center" wrapText="1" indent="1"/>
      <protection locked="0"/>
    </xf>
    <xf numFmtId="49" fontId="20" fillId="7" borderId="17" xfId="10" applyNumberFormat="1" applyFont="1" applyFill="1" applyAlignment="1" applyProtection="1">
      <alignment horizontal="left" vertical="center" wrapText="1" indent="1"/>
      <protection locked="0"/>
    </xf>
    <xf numFmtId="0" fontId="17" fillId="5" borderId="0" xfId="0" applyFont="1" applyFill="1" applyBorder="1" applyAlignment="1" applyProtection="1">
      <alignment horizontal="left" vertical="center" indent="1"/>
    </xf>
    <xf numFmtId="0" fontId="17" fillId="5" borderId="0" xfId="0" applyFont="1" applyFill="1" applyBorder="1" applyAlignment="1">
      <alignment horizontal="left" vertical="center" indent="1"/>
    </xf>
    <xf numFmtId="0" fontId="17" fillId="5" borderId="7" xfId="0" applyFont="1" applyFill="1" applyBorder="1" applyAlignment="1" applyProtection="1">
      <alignment horizontal="center" vertical="center" wrapText="1"/>
    </xf>
    <xf numFmtId="0" fontId="0" fillId="0" borderId="1" xfId="0" applyBorder="1" applyAlignment="1">
      <alignment vertical="top"/>
    </xf>
    <xf numFmtId="0" fontId="0" fillId="0" borderId="1" xfId="0" applyBorder="1" applyAlignment="1">
      <alignment vertical="top"/>
    </xf>
    <xf numFmtId="0" fontId="0" fillId="0" borderId="1" xfId="0" applyBorder="1" applyAlignment="1">
      <alignment vertical="top"/>
    </xf>
    <xf numFmtId="0" fontId="61" fillId="0" borderId="1" xfId="0" applyFont="1" applyFill="1" applyBorder="1" applyAlignment="1" applyProtection="1">
      <alignment horizontal="left" vertical="top" wrapText="1" indent="1"/>
    </xf>
    <xf numFmtId="0" fontId="52" fillId="0" borderId="13" xfId="0" applyFont="1" applyFill="1" applyBorder="1" applyAlignment="1" applyProtection="1">
      <alignment horizontal="left" vertical="top" wrapText="1" indent="1"/>
    </xf>
    <xf numFmtId="0" fontId="52" fillId="0" borderId="25" xfId="0" applyFont="1" applyFill="1" applyBorder="1" applyAlignment="1" applyProtection="1">
      <alignment horizontal="left" vertical="top" wrapText="1" indent="1"/>
    </xf>
    <xf numFmtId="0" fontId="0" fillId="0" borderId="25" xfId="0" applyFill="1" applyBorder="1" applyAlignment="1">
      <alignment vertical="top" wrapText="1"/>
    </xf>
    <xf numFmtId="0" fontId="0" fillId="0" borderId="24" xfId="0" applyBorder="1" applyAlignment="1">
      <alignment vertical="top"/>
    </xf>
    <xf numFmtId="0" fontId="14" fillId="0" borderId="1" xfId="0" applyFont="1" applyBorder="1" applyAlignment="1">
      <alignment vertical="top" wrapText="1"/>
    </xf>
    <xf numFmtId="166" fontId="20" fillId="7" borderId="17" xfId="10" applyFont="1" applyFill="1" applyAlignment="1" applyProtection="1">
      <alignment horizontal="left" vertical="center" wrapText="1" indent="1"/>
      <protection locked="0"/>
    </xf>
    <xf numFmtId="0" fontId="17" fillId="5" borderId="0" xfId="0" applyFont="1" applyFill="1" applyBorder="1" applyAlignment="1" applyProtection="1">
      <alignment horizontal="left" vertical="center" indent="1"/>
    </xf>
    <xf numFmtId="0" fontId="35" fillId="2" borderId="0" xfId="0" applyFont="1" applyFill="1" applyBorder="1" applyAlignment="1">
      <alignment horizontal="left" indent="1"/>
    </xf>
    <xf numFmtId="0" fontId="1" fillId="18" borderId="0" xfId="0" applyFont="1" applyFill="1" applyAlignment="1">
      <alignment horizontal="left" vertical="top" wrapText="1" indent="1"/>
    </xf>
    <xf numFmtId="0" fontId="1" fillId="18" borderId="0" xfId="0" applyFont="1" applyFill="1" applyBorder="1" applyAlignment="1">
      <alignment horizontal="left" vertical="top" indent="1"/>
    </xf>
    <xf numFmtId="0" fontId="1" fillId="18" borderId="0" xfId="0" applyFont="1" applyFill="1" applyBorder="1" applyAlignment="1">
      <alignment horizontal="left" wrapText="1" indent="1"/>
    </xf>
    <xf numFmtId="0" fontId="26" fillId="18" borderId="0" xfId="9" applyFill="1" applyBorder="1" applyAlignment="1" applyProtection="1">
      <alignment horizontal="left" vertical="top"/>
      <protection locked="0"/>
    </xf>
    <xf numFmtId="0" fontId="0" fillId="18" borderId="0" xfId="0" applyFont="1" applyFill="1" applyBorder="1" applyAlignment="1" applyProtection="1">
      <alignment horizontal="left" vertical="top"/>
      <protection locked="0"/>
    </xf>
    <xf numFmtId="0" fontId="0" fillId="18" borderId="0" xfId="0" applyFont="1" applyFill="1" applyBorder="1" applyAlignment="1" applyProtection="1">
      <alignment horizontal="left" vertical="top" indent="1"/>
      <protection locked="0"/>
    </xf>
    <xf numFmtId="0" fontId="0" fillId="0" borderId="1" xfId="0" applyBorder="1" applyAlignment="1">
      <alignment horizontal="left"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2" xfId="0" applyBorder="1" applyAlignment="1" applyProtection="1">
      <alignment horizontal="left" vertical="center" wrapText="1"/>
    </xf>
    <xf numFmtId="0" fontId="0" fillId="0" borderId="3" xfId="0" applyBorder="1" applyAlignment="1" applyProtection="1">
      <alignment horizontal="left" vertical="center" wrapText="1"/>
    </xf>
    <xf numFmtId="0" fontId="0" fillId="0" borderId="4" xfId="0" applyBorder="1" applyAlignment="1" applyProtection="1">
      <alignment horizontal="left" vertical="center" wrapText="1"/>
    </xf>
    <xf numFmtId="0" fontId="0" fillId="0" borderId="2" xfId="0" applyBorder="1" applyAlignment="1">
      <alignment vertical="center" wrapText="1"/>
    </xf>
    <xf numFmtId="0" fontId="0" fillId="0" borderId="3" xfId="0" applyBorder="1" applyAlignment="1">
      <alignment vertical="center" wrapText="1"/>
    </xf>
    <xf numFmtId="0" fontId="0" fillId="0" borderId="4" xfId="0" applyBorder="1" applyAlignment="1">
      <alignment vertical="center" wrapText="1"/>
    </xf>
    <xf numFmtId="0" fontId="59" fillId="13" borderId="1" xfId="0" applyFont="1" applyFill="1" applyBorder="1" applyAlignment="1">
      <alignment horizontal="left"/>
    </xf>
    <xf numFmtId="0" fontId="0" fillId="0" borderId="1" xfId="0" applyBorder="1" applyAlignment="1" applyProtection="1">
      <alignment horizontal="left" vertical="center" wrapText="1"/>
    </xf>
    <xf numFmtId="0" fontId="14" fillId="0" borderId="1" xfId="0" quotePrefix="1" applyFont="1" applyBorder="1" applyAlignment="1">
      <alignment horizontal="left" vertical="top" wrapText="1"/>
    </xf>
    <xf numFmtId="0" fontId="14" fillId="0" borderId="1" xfId="0" applyFont="1" applyBorder="1" applyAlignment="1"/>
    <xf numFmtId="0" fontId="14" fillId="0" borderId="1" xfId="0" quotePrefix="1" applyFont="1" applyBorder="1" applyAlignment="1">
      <alignment vertical="top" wrapText="1"/>
    </xf>
    <xf numFmtId="0" fontId="0" fillId="0" borderId="1" xfId="0" applyBorder="1" applyAlignment="1">
      <alignment vertical="top"/>
    </xf>
    <xf numFmtId="0" fontId="14" fillId="0" borderId="0" xfId="0" applyFont="1" applyFill="1" applyBorder="1" applyAlignment="1" applyProtection="1">
      <alignment vertical="top" wrapText="1"/>
    </xf>
    <xf numFmtId="0" fontId="0" fillId="0" borderId="0" xfId="0" applyAlignment="1"/>
    <xf numFmtId="0" fontId="14" fillId="0" borderId="1" xfId="0" quotePrefix="1" applyFont="1" applyBorder="1" applyAlignment="1">
      <alignment horizontal="center" vertical="top" wrapText="1"/>
    </xf>
    <xf numFmtId="0" fontId="14" fillId="0" borderId="0" xfId="0" applyFont="1" applyAlignment="1">
      <alignment horizontal="left" vertical="top" wrapText="1"/>
    </xf>
    <xf numFmtId="0" fontId="14" fillId="0" borderId="2" xfId="0" applyFont="1" applyBorder="1" applyAlignment="1">
      <alignment horizontal="left" vertical="top" wrapText="1"/>
    </xf>
    <xf numFmtId="0" fontId="14" fillId="0" borderId="3" xfId="0" applyFont="1" applyBorder="1" applyAlignment="1">
      <alignment horizontal="left" vertical="top" wrapText="1"/>
    </xf>
    <xf numFmtId="0" fontId="14" fillId="0" borderId="4" xfId="0" applyFont="1" applyBorder="1" applyAlignment="1">
      <alignment horizontal="left" vertical="top" wrapText="1"/>
    </xf>
    <xf numFmtId="0" fontId="14" fillId="27" borderId="1" xfId="0" applyFont="1" applyFill="1" applyBorder="1" applyAlignment="1"/>
    <xf numFmtId="0" fontId="0" fillId="27" borderId="1" xfId="0" applyFill="1" applyBorder="1" applyAlignment="1"/>
    <xf numFmtId="0" fontId="14" fillId="28" borderId="1" xfId="0" applyFont="1" applyFill="1" applyBorder="1" applyAlignment="1"/>
    <xf numFmtId="0" fontId="0" fillId="28" borderId="1" xfId="0" applyFill="1" applyBorder="1" applyAlignment="1"/>
    <xf numFmtId="0" fontId="0" fillId="0" borderId="1" xfId="0" applyBorder="1" applyAlignment="1"/>
    <xf numFmtId="0" fontId="59" fillId="18" borderId="2" xfId="0" applyFont="1" applyFill="1" applyBorder="1" applyAlignment="1">
      <alignment horizontal="left" vertical="top"/>
    </xf>
    <xf numFmtId="0" fontId="59" fillId="18" borderId="3" xfId="0" applyFont="1" applyFill="1" applyBorder="1" applyAlignment="1">
      <alignment horizontal="left" vertical="top"/>
    </xf>
    <xf numFmtId="0" fontId="20" fillId="0" borderId="0" xfId="0" applyFont="1" applyAlignment="1">
      <alignment horizontal="left" vertical="top" wrapText="1"/>
    </xf>
    <xf numFmtId="0" fontId="14" fillId="0" borderId="0" xfId="0" applyFont="1" applyAlignment="1"/>
    <xf numFmtId="0" fontId="59" fillId="13" borderId="2" xfId="0" applyFont="1" applyFill="1" applyBorder="1" applyAlignment="1">
      <alignment horizontal="center"/>
    </xf>
    <xf numFmtId="0" fontId="59" fillId="13" borderId="3" xfId="0" applyFont="1" applyFill="1" applyBorder="1" applyAlignment="1">
      <alignment horizontal="center"/>
    </xf>
    <xf numFmtId="0" fontId="59" fillId="13" borderId="4" xfId="0" applyFont="1" applyFill="1" applyBorder="1" applyAlignment="1">
      <alignment horizontal="center"/>
    </xf>
    <xf numFmtId="0" fontId="59" fillId="18" borderId="3" xfId="0" applyFont="1" applyFill="1" applyBorder="1" applyAlignment="1">
      <alignment horizontal="left" vertical="top" wrapText="1"/>
    </xf>
    <xf numFmtId="0" fontId="59" fillId="18" borderId="4" xfId="0" applyFont="1" applyFill="1" applyBorder="1" applyAlignment="1">
      <alignment horizontal="left" vertical="top" wrapText="1"/>
    </xf>
    <xf numFmtId="0" fontId="14" fillId="0" borderId="0" xfId="0" applyFont="1" applyAlignment="1">
      <alignment horizontal="left"/>
    </xf>
    <xf numFmtId="0" fontId="59" fillId="0" borderId="0" xfId="0" applyFont="1" applyAlignment="1">
      <alignment horizontal="left" wrapText="1"/>
    </xf>
    <xf numFmtId="0" fontId="14" fillId="0" borderId="0" xfId="0" applyFont="1" applyAlignment="1">
      <alignment horizontal="left" wrapText="1"/>
    </xf>
    <xf numFmtId="0" fontId="20" fillId="0" borderId="0" xfId="0" applyFont="1" applyFill="1" applyBorder="1" applyAlignment="1" applyProtection="1">
      <alignment horizontal="left" vertical="top" wrapText="1"/>
    </xf>
    <xf numFmtId="0" fontId="20" fillId="0" borderId="17" xfId="0" applyFont="1" applyFill="1" applyBorder="1" applyAlignment="1" applyProtection="1">
      <alignment horizontal="left" vertical="top" wrapText="1"/>
    </xf>
    <xf numFmtId="0" fontId="30" fillId="0" borderId="17" xfId="0" applyFont="1" applyFill="1" applyBorder="1" applyAlignment="1" applyProtection="1">
      <alignment horizontal="left" vertical="top" indent="1"/>
    </xf>
    <xf numFmtId="0" fontId="30" fillId="0" borderId="0" xfId="0" applyFont="1" applyFill="1" applyBorder="1" applyAlignment="1" applyProtection="1">
      <alignment horizontal="left" vertical="top" indent="1"/>
    </xf>
    <xf numFmtId="166" fontId="20" fillId="7" borderId="18" xfId="10" applyFont="1" applyFill="1" applyBorder="1" applyAlignment="1" applyProtection="1">
      <alignment horizontal="left" vertical="top" wrapText="1" indent="1"/>
      <protection locked="0"/>
    </xf>
    <xf numFmtId="166" fontId="20" fillId="7" borderId="0" xfId="10" applyFont="1" applyFill="1" applyBorder="1" applyAlignment="1" applyProtection="1">
      <alignment horizontal="left" vertical="top" wrapText="1" indent="1"/>
      <protection locked="0"/>
    </xf>
    <xf numFmtId="166" fontId="20" fillId="7" borderId="17" xfId="10" applyFont="1" applyFill="1" applyAlignment="1" applyProtection="1">
      <alignment horizontal="left" vertical="top" wrapText="1" indent="1"/>
      <protection locked="0"/>
    </xf>
    <xf numFmtId="0" fontId="30" fillId="0" borderId="18" xfId="0" applyFont="1" applyFill="1" applyBorder="1" applyAlignment="1" applyProtection="1">
      <alignment horizontal="left" vertical="top" indent="1"/>
    </xf>
    <xf numFmtId="0" fontId="17" fillId="4" borderId="0" xfId="0" applyFont="1" applyFill="1" applyAlignment="1" applyProtection="1">
      <alignment horizontal="left" vertical="center" indent="1"/>
    </xf>
    <xf numFmtId="166" fontId="20" fillId="7" borderId="17" xfId="10" applyFont="1" applyFill="1" applyAlignment="1" applyProtection="1">
      <alignment horizontal="left" vertical="center" wrapText="1" indent="1"/>
      <protection locked="0"/>
    </xf>
    <xf numFmtId="49" fontId="20" fillId="7" borderId="17" xfId="10" applyNumberFormat="1" applyFont="1" applyFill="1" applyAlignment="1" applyProtection="1">
      <alignment horizontal="left" vertical="center" wrapText="1" indent="1"/>
      <protection locked="0"/>
    </xf>
    <xf numFmtId="0" fontId="20" fillId="2" borderId="19" xfId="0" applyFont="1" applyFill="1" applyBorder="1" applyAlignment="1" applyProtection="1">
      <alignment horizontal="left" vertical="center" wrapText="1" indent="1"/>
    </xf>
    <xf numFmtId="49" fontId="20" fillId="7" borderId="19" xfId="10" applyNumberFormat="1" applyFont="1" applyFill="1" applyBorder="1" applyAlignment="1" applyProtection="1">
      <alignment horizontal="center" vertical="center" wrapText="1"/>
      <protection locked="0"/>
    </xf>
    <xf numFmtId="0" fontId="20" fillId="24" borderId="19" xfId="10" applyNumberFormat="1" applyFont="1" applyFill="1" applyBorder="1" applyAlignment="1" applyProtection="1">
      <alignment horizontal="left" vertical="center" wrapText="1" indent="1"/>
    </xf>
    <xf numFmtId="0" fontId="14" fillId="24" borderId="0" xfId="0" applyFont="1" applyFill="1" applyBorder="1" applyAlignment="1" applyProtection="1">
      <alignment horizontal="left" vertical="center" wrapText="1" indent="1"/>
    </xf>
    <xf numFmtId="49" fontId="20" fillId="7" borderId="18" xfId="10" applyNumberFormat="1" applyFont="1" applyFill="1" applyBorder="1" applyAlignment="1" applyProtection="1">
      <alignment horizontal="left" vertical="center" wrapText="1" indent="1"/>
      <protection locked="0"/>
    </xf>
    <xf numFmtId="166" fontId="20" fillId="7" borderId="17" xfId="10" applyFont="1" applyFill="1" applyBorder="1" applyAlignment="1" applyProtection="1">
      <alignment horizontal="left" vertical="top" wrapText="1" indent="1"/>
      <protection locked="0"/>
    </xf>
    <xf numFmtId="0" fontId="55" fillId="5" borderId="18" xfId="0" applyFont="1" applyFill="1" applyBorder="1" applyAlignment="1">
      <alignment horizontal="left" vertical="center" indent="1"/>
    </xf>
    <xf numFmtId="0" fontId="0" fillId="0" borderId="18" xfId="0" applyBorder="1" applyAlignment="1">
      <alignment horizontal="left" vertical="center" indent="1"/>
    </xf>
    <xf numFmtId="0" fontId="55" fillId="5" borderId="18" xfId="0" applyFont="1" applyFill="1" applyBorder="1" applyAlignment="1">
      <alignment horizontal="right" vertical="center" indent="1"/>
    </xf>
    <xf numFmtId="0" fontId="0" fillId="0" borderId="18" xfId="0" applyBorder="1" applyAlignment="1">
      <alignment horizontal="right" vertical="center" indent="1"/>
    </xf>
    <xf numFmtId="0" fontId="56" fillId="5" borderId="18" xfId="0" applyFont="1" applyFill="1" applyBorder="1" applyAlignment="1">
      <alignment horizontal="left" vertical="center" indent="1"/>
    </xf>
    <xf numFmtId="0" fontId="34" fillId="0" borderId="18" xfId="0" applyFont="1" applyBorder="1" applyAlignment="1">
      <alignment horizontal="left" vertical="center" indent="1"/>
    </xf>
    <xf numFmtId="49" fontId="20" fillId="7" borderId="19" xfId="10" applyNumberFormat="1" applyFont="1" applyFill="1" applyBorder="1" applyAlignment="1" applyProtection="1">
      <alignment horizontal="left" vertical="center" wrapText="1" indent="1"/>
      <protection locked="0"/>
    </xf>
    <xf numFmtId="0" fontId="20" fillId="18" borderId="0" xfId="0" applyFont="1" applyFill="1" applyBorder="1" applyAlignment="1" applyProtection="1">
      <alignment horizontal="left" vertical="center" wrapText="1" indent="1"/>
    </xf>
    <xf numFmtId="9" fontId="0" fillId="18" borderId="0" xfId="0" applyNumberFormat="1" applyFont="1" applyFill="1" applyBorder="1" applyAlignment="1" applyProtection="1">
      <alignment horizontal="center" vertical="center" wrapText="1"/>
    </xf>
    <xf numFmtId="165" fontId="20" fillId="7" borderId="17" xfId="17" applyAlignment="1">
      <alignment horizontal="left" vertical="center" wrapText="1" indent="1"/>
      <protection locked="0"/>
    </xf>
    <xf numFmtId="0" fontId="17" fillId="5" borderId="0" xfId="0" applyFont="1" applyFill="1" applyBorder="1" applyAlignment="1" applyProtection="1">
      <alignment horizontal="left" vertical="center" indent="1"/>
    </xf>
    <xf numFmtId="0" fontId="17" fillId="5" borderId="0" xfId="0" applyFont="1" applyFill="1" applyBorder="1" applyAlignment="1">
      <alignment horizontal="left" vertical="center" indent="1"/>
    </xf>
    <xf numFmtId="0" fontId="20" fillId="18" borderId="0" xfId="0" applyFont="1" applyFill="1" applyBorder="1" applyAlignment="1">
      <alignment horizontal="left" vertical="center" wrapText="1" indent="1"/>
    </xf>
    <xf numFmtId="0" fontId="17" fillId="21" borderId="5" xfId="0" applyFont="1" applyFill="1" applyBorder="1" applyAlignment="1" applyProtection="1">
      <alignment horizontal="center" vertical="center" wrapText="1"/>
    </xf>
    <xf numFmtId="0" fontId="17" fillId="21" borderId="6" xfId="0" applyFont="1" applyFill="1" applyBorder="1" applyAlignment="1" applyProtection="1">
      <alignment horizontal="center" vertical="center" wrapText="1"/>
    </xf>
    <xf numFmtId="0" fontId="17" fillId="21" borderId="7" xfId="0" applyFont="1" applyFill="1" applyBorder="1" applyAlignment="1" applyProtection="1">
      <alignment horizontal="center" vertical="center" wrapText="1"/>
    </xf>
    <xf numFmtId="0" fontId="0" fillId="18" borderId="0" xfId="0" applyFill="1" applyAlignment="1" applyProtection="1">
      <alignment horizontal="left" vertical="center" wrapText="1" indent="1"/>
    </xf>
    <xf numFmtId="0" fontId="0" fillId="18" borderId="11" xfId="0" applyFill="1" applyBorder="1" applyAlignment="1" applyProtection="1">
      <alignment horizontal="left" vertical="center" wrapText="1" indent="1"/>
    </xf>
    <xf numFmtId="0" fontId="17" fillId="5" borderId="5" xfId="0" applyFont="1" applyFill="1" applyBorder="1" applyAlignment="1" applyProtection="1">
      <alignment horizontal="center" vertical="center" wrapText="1"/>
    </xf>
    <xf numFmtId="0" fontId="17" fillId="5" borderId="7" xfId="0" applyFont="1" applyFill="1" applyBorder="1" applyAlignment="1" applyProtection="1">
      <alignment horizontal="center" vertical="center" wrapText="1"/>
    </xf>
    <xf numFmtId="0" fontId="17" fillId="5" borderId="6" xfId="0" applyFont="1" applyFill="1" applyBorder="1" applyAlignment="1" applyProtection="1">
      <alignment horizontal="center" vertical="center" wrapText="1"/>
    </xf>
    <xf numFmtId="0" fontId="20" fillId="0" borderId="0" xfId="0" applyFont="1" applyFill="1" applyBorder="1" applyAlignment="1" applyProtection="1">
      <alignment horizontal="left" vertical="center" indent="1"/>
    </xf>
    <xf numFmtId="0" fontId="17" fillId="4" borderId="2" xfId="0" applyFont="1" applyFill="1" applyBorder="1" applyAlignment="1" applyProtection="1">
      <alignment horizontal="left" vertical="center" indent="1"/>
    </xf>
    <xf numFmtId="0" fontId="17" fillId="4" borderId="3" xfId="0" applyFont="1" applyFill="1" applyBorder="1" applyAlignment="1" applyProtection="1">
      <alignment horizontal="left" vertical="center" indent="1"/>
    </xf>
    <xf numFmtId="0" fontId="0" fillId="0" borderId="3" xfId="0" applyBorder="1" applyAlignment="1">
      <alignment horizontal="left" vertical="center" indent="1"/>
    </xf>
    <xf numFmtId="0" fontId="0" fillId="6" borderId="4" xfId="0" applyFill="1" applyBorder="1" applyAlignment="1">
      <alignment horizontal="center" vertical="center" wrapText="1"/>
    </xf>
    <xf numFmtId="0" fontId="0" fillId="6" borderId="1" xfId="0" applyFill="1" applyBorder="1" applyAlignment="1">
      <alignment horizontal="center" vertical="center" wrapText="1"/>
    </xf>
    <xf numFmtId="0" fontId="0" fillId="6" borderId="1" xfId="0" applyFill="1" applyBorder="1" applyAlignment="1">
      <alignment horizontal="center" vertical="center"/>
    </xf>
    <xf numFmtId="0" fontId="1" fillId="6" borderId="1" xfId="0" applyFont="1" applyFill="1" applyBorder="1" applyAlignment="1">
      <alignment horizontal="center" vertical="center" wrapText="1"/>
    </xf>
    <xf numFmtId="0" fontId="0" fillId="6" borderId="2" xfId="0" applyFill="1" applyBorder="1" applyAlignment="1">
      <alignment horizontal="center" vertical="center"/>
    </xf>
    <xf numFmtId="0" fontId="0" fillId="6" borderId="3"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wrapText="1"/>
    </xf>
    <xf numFmtId="0" fontId="0" fillId="6" borderId="3" xfId="0" applyFill="1" applyBorder="1" applyAlignment="1">
      <alignment horizontal="center" vertical="center" wrapText="1"/>
    </xf>
  </cellXfs>
  <cellStyles count="20">
    <cellStyle name="AdditionalInformation" xfId="10" xr:uid="{29F15D43-C128-4EF7-AC6C-D0B663105311}"/>
    <cellStyle name="additionalInformationPrompt" xfId="14" xr:uid="{3F807F91-27C4-4229-888A-475E8796560D}"/>
    <cellStyle name="Answers" xfId="11" xr:uid="{E687493A-758E-4BAB-BC93-C241D1D4C3F9}"/>
    <cellStyle name="colWBS" xfId="12" xr:uid="{2298254A-023D-4FB0-9584-ACA67D0A5860}"/>
    <cellStyle name="Contains formula" xfId="1" xr:uid="{00000000-0005-0000-0000-000002000000}"/>
    <cellStyle name="DataSourceLink" xfId="18" xr:uid="{CF1E9BA3-AF98-4F2B-954C-A268D9EABCA8}"/>
    <cellStyle name="DataSourceLinkWithoutGuidance" xfId="19" xr:uid="{DC01FE12-9C89-4E8B-9079-5588CAA1CA07}"/>
    <cellStyle name="dblClick" xfId="7" xr:uid="{00000000-0005-0000-0000-000003000000}"/>
    <cellStyle name="dblClickGuidance" xfId="8" xr:uid="{00000000-0005-0000-0000-000004000000}"/>
    <cellStyle name="Double Click Options" xfId="6" xr:uid="{00000000-0005-0000-0000-000005000000}"/>
    <cellStyle name="Env" xfId="5" xr:uid="{00000000-0005-0000-0000-000006000000}"/>
    <cellStyle name="FreeformAnswer" xfId="17" xr:uid="{5C102DEF-C24D-4822-BB0B-2787F37BCDD7}"/>
    <cellStyle name="Heading" xfId="4" xr:uid="{00000000-0005-0000-0000-000007000000}"/>
    <cellStyle name="Hyperlink" xfId="9" builtinId="8"/>
    <cellStyle name="InScopeLine" xfId="15" xr:uid="{038DCBF2-3C75-4C7A-A77E-C32381551664}"/>
    <cellStyle name="Left blank" xfId="3" xr:uid="{00000000-0005-0000-0000-000009000000}"/>
    <cellStyle name="Normal" xfId="0" builtinId="0"/>
    <cellStyle name="Normal 2" xfId="13" xr:uid="{BDBF4864-8115-49B5-B751-33C522D16CD5}"/>
    <cellStyle name="Soc" xfId="2" xr:uid="{00000000-0005-0000-0000-00000B000000}"/>
    <cellStyle name="Trigger" xfId="16" xr:uid="{297E8735-F20E-44B0-A4AD-3C8A8231DB0A}"/>
  </cellStyles>
  <dxfs count="31">
    <dxf>
      <protection locked="1" hidden="0"/>
    </dxf>
    <dxf>
      <protection locked="1" hidden="0"/>
    </dxf>
    <dxf>
      <protection locked="1" hidden="0"/>
    </dxf>
    <dxf>
      <protection locked="1" hidden="0"/>
    </dxf>
    <dxf>
      <protection locked="1" hidden="0"/>
    </dxf>
    <dxf>
      <protection locked="1" hidden="0"/>
    </dxf>
    <dxf>
      <alignment horizontal="center" textRotation="0" wrapText="0" indent="0" justifyLastLine="0" shrinkToFit="0" readingOrder="0"/>
    </dxf>
    <dxf>
      <alignment horizontal="center" textRotation="0" wrapText="0" indent="0" justifyLastLine="0" shrinkToFit="0" readingOrder="0"/>
    </dxf>
    <dxf>
      <alignment horizontal="center" textRotation="0" wrapText="0" indent="0" justifyLastLine="0" shrinkToFit="0" readingOrder="0"/>
    </dxf>
    <dxf>
      <alignment horizontal="center" vertical="center" textRotation="0" wrapText="0" indent="0" justifyLastLine="0" shrinkToFit="0" readingOrder="0"/>
    </dxf>
    <dxf>
      <border outline="0">
        <top style="thin">
          <color theme="4" tint="0.39997558519241921"/>
        </top>
      </border>
    </dxf>
    <dxf>
      <border outline="0">
        <left style="thin">
          <color theme="4" tint="0.39997558519241921"/>
        </left>
        <right style="thin">
          <color theme="4" tint="0.39997558519241921"/>
        </right>
        <top style="thin">
          <color theme="4" tint="0.39997558519241921"/>
        </top>
        <bottom style="thin">
          <color theme="4" tint="0.39997558519241921"/>
        </bottom>
      </border>
    </dxf>
    <dxf>
      <border outline="0">
        <bottom style="thin">
          <color theme="4" tint="0.39997558519241921"/>
        </bottom>
      </border>
    </dxf>
    <dxf>
      <font>
        <b/>
        <i val="0"/>
        <strike val="0"/>
        <condense val="0"/>
        <extend val="0"/>
        <outline val="0"/>
        <shadow val="0"/>
        <u val="none"/>
        <vertAlign val="baseline"/>
        <sz val="11"/>
        <color theme="0"/>
        <name val="Calibri"/>
        <family val="2"/>
        <scheme val="minor"/>
      </font>
      <fill>
        <patternFill patternType="solid">
          <fgColor theme="4"/>
          <bgColor theme="4"/>
        </patternFill>
      </fill>
    </dxf>
    <dxf>
      <border outline="0">
        <top style="thin">
          <color theme="4" tint="0.39997558519241921"/>
        </top>
      </border>
    </dxf>
    <dxf>
      <border outline="0">
        <left style="thin">
          <color theme="4" tint="0.39997558519241921"/>
        </left>
        <right style="thin">
          <color theme="4" tint="0.39997558519241921"/>
        </right>
        <top style="thin">
          <color theme="4" tint="0.39997558519241921"/>
        </top>
        <bottom style="thin">
          <color theme="4" tint="0.39997558519241921"/>
        </bottom>
      </border>
    </dxf>
    <dxf>
      <border outline="0">
        <bottom style="thin">
          <color theme="4" tint="0.39997558519241921"/>
        </bottom>
      </border>
    </dxf>
    <dxf>
      <font>
        <b/>
        <i val="0"/>
        <strike val="0"/>
        <condense val="0"/>
        <extend val="0"/>
        <outline val="0"/>
        <shadow val="0"/>
        <u val="none"/>
        <vertAlign val="baseline"/>
        <sz val="11"/>
        <color theme="0"/>
        <name val="Calibri"/>
        <family val="2"/>
        <scheme val="minor"/>
      </font>
      <fill>
        <patternFill patternType="solid">
          <fgColor theme="4"/>
          <bgColor theme="4"/>
        </patternFill>
      </fill>
    </dxf>
    <dxf>
      <protection locked="0" hidden="0"/>
    </dxf>
    <dxf>
      <fill>
        <patternFill patternType="solid">
          <fgColor indexed="64"/>
          <bgColor theme="0" tint="-0.14999847407452621"/>
        </patternFill>
      </fill>
      <protection locked="0" hidden="0"/>
    </dxf>
    <dxf>
      <numFmt numFmtId="0" formatCode="General"/>
      <fill>
        <patternFill patternType="solid">
          <fgColor indexed="64"/>
          <bgColor theme="0" tint="-0.14999847407452621"/>
        </patternFill>
      </fill>
      <alignment horizontal="general" textRotation="0" wrapText="1" indent="0" justifyLastLine="0" shrinkToFit="0" readingOrder="0"/>
      <protection locked="0" hidden="0"/>
    </dxf>
    <dxf>
      <protection locked="0" hidden="0"/>
    </dxf>
    <dxf>
      <numFmt numFmtId="0" formatCode="General"/>
      <protection locked="0" hidden="0"/>
    </dxf>
    <dxf>
      <protection locked="0" hidden="0"/>
    </dxf>
    <dxf>
      <protection locked="0" hidden="0"/>
    </dxf>
    <dxf>
      <alignment horizontal="general" vertical="center" textRotation="0" wrapText="1" indent="0" justifyLastLine="0" shrinkToFit="0" readingOrder="0"/>
      <protection locked="0" hidden="0"/>
    </dxf>
    <dxf>
      <font>
        <color theme="0" tint="-0.34998626667073579"/>
      </font>
      <fill>
        <patternFill>
          <fgColor indexed="64"/>
          <bgColor theme="0" tint="-4.9989318521683403E-2"/>
        </patternFill>
      </fill>
    </dxf>
    <dxf>
      <font>
        <color theme="0" tint="-0.34998626667073579"/>
      </font>
      <fill>
        <patternFill>
          <fgColor indexed="64"/>
          <bgColor theme="0" tint="-4.9989318521683403E-2"/>
        </patternFill>
      </fill>
    </dxf>
    <dxf>
      <font>
        <color theme="0"/>
      </font>
      <fill>
        <patternFill>
          <fgColor indexed="64"/>
          <bgColor rgb="FF00B050"/>
        </patternFill>
      </fill>
    </dxf>
    <dxf>
      <font>
        <color auto="1"/>
      </font>
      <fill>
        <patternFill>
          <fgColor indexed="64"/>
          <bgColor theme="7"/>
        </patternFill>
      </fill>
    </dxf>
    <dxf>
      <font>
        <color theme="0"/>
      </font>
      <fill>
        <patternFill>
          <fgColor indexed="64"/>
          <bgColor rgb="FFFF0000"/>
        </patternFill>
      </fill>
    </dxf>
  </dxfs>
  <tableStyles count="0" defaultTableStyle="TableStyleMedium2" defaultPivotStyle="PivotStyleLight16"/>
  <colors>
    <mruColors>
      <color rgb="FFF2F2F2"/>
      <color rgb="FFE8E8E8"/>
      <color rgb="FF1F497D"/>
      <color rgb="FFFFE285"/>
      <color rgb="FFFFAFAF"/>
      <color rgb="FFFF7171"/>
      <color rgb="FFFAD9C2"/>
      <color rgb="FFFFF7E1"/>
      <color rgb="FFFFFFCC"/>
      <color rgb="FFF7F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microsoft.com/office/2017/10/relationships/person" Target="persons/person.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theme" Target="theme/theme1.xml"/><Relationship Id="rId23" Type="http://schemas.openxmlformats.org/officeDocument/2006/relationships/customXml" Target="../customXml/item4.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3.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3.sv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7.png"/><Relationship Id="rId7" Type="http://schemas.openxmlformats.org/officeDocument/2006/relationships/image" Target="../media/image10.png"/><Relationship Id="rId2" Type="http://schemas.openxmlformats.org/officeDocument/2006/relationships/image" Target="../media/image6.png"/><Relationship Id="rId1" Type="http://schemas.openxmlformats.org/officeDocument/2006/relationships/image" Target="../media/image5.png"/><Relationship Id="rId6" Type="http://schemas.openxmlformats.org/officeDocument/2006/relationships/image" Target="../media/image4.png"/><Relationship Id="rId5" Type="http://schemas.openxmlformats.org/officeDocument/2006/relationships/image" Target="../media/image9.png"/><Relationship Id="rId4" Type="http://schemas.openxmlformats.org/officeDocument/2006/relationships/image" Target="../media/image8.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8.pn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8.png"/></Relationships>
</file>

<file path=xl/drawings/_rels/drawing6.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8.png"/></Relationships>
</file>

<file path=xl/drawings/_rels/drawing7.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8.png"/></Relationships>
</file>

<file path=xl/drawings/_rels/drawing8.xml.rels><?xml version="1.0" encoding="UTF-8" standalone="yes"?>
<Relationships xmlns="http://schemas.openxmlformats.org/package/2006/relationships"><Relationship Id="rId8" Type="http://schemas.openxmlformats.org/officeDocument/2006/relationships/image" Target="../media/image18.png"/><Relationship Id="rId13" Type="http://schemas.openxmlformats.org/officeDocument/2006/relationships/image" Target="../media/image23.png"/><Relationship Id="rId18" Type="http://schemas.openxmlformats.org/officeDocument/2006/relationships/image" Target="../media/image28.png"/><Relationship Id="rId3" Type="http://schemas.openxmlformats.org/officeDocument/2006/relationships/image" Target="../media/image13.png"/><Relationship Id="rId21" Type="http://schemas.openxmlformats.org/officeDocument/2006/relationships/image" Target="../media/image31.png"/><Relationship Id="rId7" Type="http://schemas.openxmlformats.org/officeDocument/2006/relationships/image" Target="../media/image17.png"/><Relationship Id="rId12" Type="http://schemas.openxmlformats.org/officeDocument/2006/relationships/image" Target="../media/image22.png"/><Relationship Id="rId17" Type="http://schemas.openxmlformats.org/officeDocument/2006/relationships/image" Target="../media/image27.png"/><Relationship Id="rId2" Type="http://schemas.openxmlformats.org/officeDocument/2006/relationships/image" Target="../media/image12.png"/><Relationship Id="rId16" Type="http://schemas.openxmlformats.org/officeDocument/2006/relationships/image" Target="../media/image26.png"/><Relationship Id="rId20" Type="http://schemas.openxmlformats.org/officeDocument/2006/relationships/image" Target="../media/image30.png"/><Relationship Id="rId1" Type="http://schemas.openxmlformats.org/officeDocument/2006/relationships/image" Target="../media/image11.png"/><Relationship Id="rId6" Type="http://schemas.openxmlformats.org/officeDocument/2006/relationships/image" Target="../media/image16.png"/><Relationship Id="rId11" Type="http://schemas.openxmlformats.org/officeDocument/2006/relationships/image" Target="../media/image21.png"/><Relationship Id="rId5" Type="http://schemas.openxmlformats.org/officeDocument/2006/relationships/image" Target="../media/image15.png"/><Relationship Id="rId15" Type="http://schemas.openxmlformats.org/officeDocument/2006/relationships/image" Target="../media/image25.png"/><Relationship Id="rId10" Type="http://schemas.openxmlformats.org/officeDocument/2006/relationships/image" Target="../media/image20.png"/><Relationship Id="rId19" Type="http://schemas.openxmlformats.org/officeDocument/2006/relationships/image" Target="../media/image29.png"/><Relationship Id="rId4" Type="http://schemas.openxmlformats.org/officeDocument/2006/relationships/image" Target="../media/image14.png"/><Relationship Id="rId9" Type="http://schemas.openxmlformats.org/officeDocument/2006/relationships/image" Target="../media/image19.png"/><Relationship Id="rId14" Type="http://schemas.openxmlformats.org/officeDocument/2006/relationships/image" Target="../media/image24.png"/><Relationship Id="rId22" Type="http://schemas.openxmlformats.org/officeDocument/2006/relationships/image" Target="../media/image32.png"/></Relationships>
</file>

<file path=xl/drawings/_rels/drawing9.xml.rels><?xml version="1.0" encoding="UTF-8" standalone="yes"?>
<Relationships xmlns="http://schemas.openxmlformats.org/package/2006/relationships"><Relationship Id="rId3" Type="http://schemas.openxmlformats.org/officeDocument/2006/relationships/image" Target="../media/image34.svg"/><Relationship Id="rId2" Type="http://schemas.openxmlformats.org/officeDocument/2006/relationships/image" Target="../media/image33.png"/><Relationship Id="rId1" Type="http://schemas.openxmlformats.org/officeDocument/2006/relationships/image" Target="../media/image8.png"/></Relationships>
</file>

<file path=xl/drawings/_rels/drawing10.xml.rels><?xml version="1.0" encoding="UTF-8" standalone="yes"?>
<Relationships xmlns="http://schemas.openxmlformats.org/package/2006/relationships"><Relationship Id="rId3" Type="http://schemas.openxmlformats.org/officeDocument/2006/relationships/image" Target="../media/image35.emf"/><Relationship Id="rId2" Type="http://schemas.openxmlformats.org/officeDocument/2006/relationships/image" Target="../media/image4.png"/><Relationship Id="rId1" Type="http://schemas.openxmlformats.org/officeDocument/2006/relationships/image" Target="../media/image8.png"/><Relationship Id="rId4" Type="http://schemas.openxmlformats.org/officeDocument/2006/relationships/image" Target="../media/image36.emf"/></Relationships>
</file>

<file path=xl/drawings/drawing1.xml><?xml version="1.0" encoding="utf-8"?>
<xdr:wsDr xmlns:xdr="http://schemas.openxmlformats.org/drawingml/2006/spreadsheetDrawing" xmlns:a="http://schemas.openxmlformats.org/drawingml/2006/main">
  <xdr:oneCellAnchor>
    <xdr:from>
      <xdr:col>0</xdr:col>
      <xdr:colOff>236482</xdr:colOff>
      <xdr:row>0</xdr:row>
      <xdr:rowOff>216776</xdr:rowOff>
    </xdr:from>
    <xdr:ext cx="1418526" cy="1200479"/>
    <xdr:pic>
      <xdr:nvPicPr>
        <xdr:cNvPr id="27" name="Picture 26">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1" cstate="email">
          <a:duotone>
            <a:schemeClr val="accent5">
              <a:shade val="45000"/>
              <a:satMod val="135000"/>
            </a:schemeClr>
            <a:prstClr val="white"/>
          </a:duotone>
          <a:extLst>
            <a:ext uri="{28A0092B-C50C-407E-A947-70E740481C1C}">
              <a14:useLocalDpi xmlns:a14="http://schemas.microsoft.com/office/drawing/2010/main"/>
            </a:ext>
          </a:extLst>
        </a:blip>
        <a:stretch>
          <a:fillRect/>
        </a:stretch>
      </xdr:blipFill>
      <xdr:spPr>
        <a:xfrm>
          <a:off x="236482" y="216776"/>
          <a:ext cx="1421154" cy="1195552"/>
        </a:xfrm>
        <a:prstGeom prst="rect">
          <a:avLst/>
        </a:prstGeom>
      </xdr:spPr>
    </xdr:pic>
    <xdr:clientData/>
  </xdr:oneCellAnchor>
  <xdr:twoCellAnchor editAs="oneCell">
    <xdr:from>
      <xdr:col>12</xdr:col>
      <xdr:colOff>94500</xdr:colOff>
      <xdr:row>0</xdr:row>
      <xdr:rowOff>205384</xdr:rowOff>
    </xdr:from>
    <xdr:to>
      <xdr:col>15</xdr:col>
      <xdr:colOff>0</xdr:colOff>
      <xdr:row>6</xdr:row>
      <xdr:rowOff>97549</xdr:rowOff>
    </xdr:to>
    <xdr:grpSp>
      <xdr:nvGrpSpPr>
        <xdr:cNvPr id="8" name="Group 7">
          <a:extLst>
            <a:ext uri="{FF2B5EF4-FFF2-40B4-BE49-F238E27FC236}">
              <a16:creationId xmlns:a16="http://schemas.microsoft.com/office/drawing/2014/main" id="{00000000-0008-0000-0000-000008000000}"/>
            </a:ext>
          </a:extLst>
        </xdr:cNvPr>
        <xdr:cNvGrpSpPr>
          <a:grpSpLocks/>
        </xdr:cNvGrpSpPr>
      </xdr:nvGrpSpPr>
      <xdr:grpSpPr>
        <a:xfrm>
          <a:off x="7536700" y="205384"/>
          <a:ext cx="1689850" cy="1606665"/>
          <a:chOff x="7441892" y="105368"/>
          <a:chExt cx="1800000" cy="1800000"/>
        </a:xfrm>
      </xdr:grpSpPr>
      <xdr:sp macro="" textlink="">
        <xdr:nvSpPr>
          <xdr:cNvPr id="5" name="Donut 4">
            <a:extLst>
              <a:ext uri="{FF2B5EF4-FFF2-40B4-BE49-F238E27FC236}">
                <a16:creationId xmlns:a16="http://schemas.microsoft.com/office/drawing/2014/main" id="{00000000-0008-0000-0000-000005000000}"/>
              </a:ext>
            </a:extLst>
          </xdr:cNvPr>
          <xdr:cNvSpPr/>
        </xdr:nvSpPr>
        <xdr:spPr>
          <a:xfrm>
            <a:off x="7441892" y="105368"/>
            <a:ext cx="1800000" cy="1800000"/>
          </a:xfrm>
          <a:prstGeom prst="donut">
            <a:avLst>
              <a:gd name="adj" fmla="val 47232"/>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solidFill>
                <a:schemeClr val="tx1"/>
              </a:solidFill>
            </a:endParaRPr>
          </a:p>
        </xdr:txBody>
      </xdr:sp>
      <xdr:pic>
        <xdr:nvPicPr>
          <xdr:cNvPr id="4" name="Graphic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7548280" y="206993"/>
            <a:ext cx="1600200" cy="1600200"/>
          </a:xfrm>
          <a:prstGeom prst="rect">
            <a:avLst/>
          </a:prstGeom>
        </xdr:spPr>
      </xdr:pic>
    </xdr:grpSp>
    <xdr:clientData/>
  </xdr:twoCellAnchor>
  <xdr:twoCellAnchor>
    <xdr:from>
      <xdr:col>11</xdr:col>
      <xdr:colOff>385763</xdr:colOff>
      <xdr:row>15</xdr:row>
      <xdr:rowOff>271464</xdr:rowOff>
    </xdr:from>
    <xdr:to>
      <xdr:col>14</xdr:col>
      <xdr:colOff>95253</xdr:colOff>
      <xdr:row>17</xdr:row>
      <xdr:rowOff>77670</xdr:rowOff>
    </xdr:to>
    <xdr:grpSp>
      <xdr:nvGrpSpPr>
        <xdr:cNvPr id="7" name="Group 6">
          <a:extLst>
            <a:ext uri="{FF2B5EF4-FFF2-40B4-BE49-F238E27FC236}">
              <a16:creationId xmlns:a16="http://schemas.microsoft.com/office/drawing/2014/main" id="{00000000-0008-0000-0000-000007000000}"/>
            </a:ext>
          </a:extLst>
        </xdr:cNvPr>
        <xdr:cNvGrpSpPr/>
      </xdr:nvGrpSpPr>
      <xdr:grpSpPr>
        <a:xfrm>
          <a:off x="7186613" y="3827464"/>
          <a:ext cx="1747840" cy="536456"/>
          <a:chOff x="7319963" y="3786189"/>
          <a:chExt cx="1790703" cy="539631"/>
        </a:xfrm>
      </xdr:grpSpPr>
      <xdr:sp macro="" textlink="">
        <xdr:nvSpPr>
          <xdr:cNvPr id="3" name="Right Triangle 2">
            <a:extLst>
              <a:ext uri="{FF2B5EF4-FFF2-40B4-BE49-F238E27FC236}">
                <a16:creationId xmlns:a16="http://schemas.microsoft.com/office/drawing/2014/main" id="{00000000-0008-0000-0000-000003000000}"/>
              </a:ext>
            </a:extLst>
          </xdr:cNvPr>
          <xdr:cNvSpPr/>
        </xdr:nvSpPr>
        <xdr:spPr>
          <a:xfrm rot="10800000">
            <a:off x="7319963" y="3810275"/>
            <a:ext cx="1790703" cy="515545"/>
          </a:xfrm>
          <a:prstGeom prst="rtTriangle">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pic>
        <xdr:nvPicPr>
          <xdr:cNvPr id="15" name="Picture 14">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4"/>
          <a:stretch>
            <a:fillRect/>
          </a:stretch>
        </xdr:blipFill>
        <xdr:spPr>
          <a:xfrm>
            <a:off x="7929563" y="3786189"/>
            <a:ext cx="1066892" cy="402371"/>
          </a:xfrm>
          <a:prstGeom prst="rect">
            <a:avLst/>
          </a:prstGeom>
        </xdr:spPr>
      </xdr:pic>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551794</xdr:colOff>
      <xdr:row>11</xdr:row>
      <xdr:rowOff>59120</xdr:rowOff>
    </xdr:from>
    <xdr:to>
      <xdr:col>2</xdr:col>
      <xdr:colOff>964971</xdr:colOff>
      <xdr:row>11</xdr:row>
      <xdr:rowOff>312134</xdr:rowOff>
    </xdr:to>
    <xdr:pic>
      <xdr:nvPicPr>
        <xdr:cNvPr id="8" name="Picture 7">
          <a:extLst>
            <a:ext uri="{FF2B5EF4-FFF2-40B4-BE49-F238E27FC236}">
              <a16:creationId xmlns:a16="http://schemas.microsoft.com/office/drawing/2014/main" id="{00000000-0008-0000-0100-000008000000}"/>
            </a:ext>
          </a:extLst>
        </xdr:cNvPr>
        <xdr:cNvPicPr/>
      </xdr:nvPicPr>
      <xdr:blipFill rotWithShape="1">
        <a:blip xmlns:r="http://schemas.openxmlformats.org/officeDocument/2006/relationships" r:embed="rId1" cstate="screen">
          <a:extLst>
            <a:ext uri="{28A0092B-C50C-407E-A947-70E740481C1C}">
              <a14:useLocalDpi xmlns:a14="http://schemas.microsoft.com/office/drawing/2010/main"/>
            </a:ext>
          </a:extLst>
        </a:blip>
        <a:srcRect/>
        <a:stretch/>
      </xdr:blipFill>
      <xdr:spPr bwMode="auto">
        <a:xfrm>
          <a:off x="1300656" y="3619499"/>
          <a:ext cx="420162" cy="254284"/>
        </a:xfrm>
        <a:prstGeom prst="rect">
          <a:avLst/>
        </a:prstGeom>
        <a:extLst>
          <a:ext uri="{53640926-AAD7-44D8-BBD7-CCE9431645EC}">
            <a14:shadowObscured xmlns:a14="http://schemas.microsoft.com/office/drawing/2010/main"/>
          </a:ext>
        </a:extLst>
      </xdr:spPr>
    </xdr:pic>
    <xdr:clientData/>
  </xdr:twoCellAnchor>
  <xdr:twoCellAnchor>
    <xdr:from>
      <xdr:col>2</xdr:col>
      <xdr:colOff>449266</xdr:colOff>
      <xdr:row>7</xdr:row>
      <xdr:rowOff>76491</xdr:rowOff>
    </xdr:from>
    <xdr:to>
      <xdr:col>2</xdr:col>
      <xdr:colOff>1052606</xdr:colOff>
      <xdr:row>7</xdr:row>
      <xdr:rowOff>272856</xdr:rowOff>
    </xdr:to>
    <xdr:grpSp>
      <xdr:nvGrpSpPr>
        <xdr:cNvPr id="10" name="Group 9">
          <a:extLst>
            <a:ext uri="{FF2B5EF4-FFF2-40B4-BE49-F238E27FC236}">
              <a16:creationId xmlns:a16="http://schemas.microsoft.com/office/drawing/2014/main" id="{00000000-0008-0000-0100-00000A000000}"/>
            </a:ext>
          </a:extLst>
        </xdr:cNvPr>
        <xdr:cNvGrpSpPr/>
      </xdr:nvGrpSpPr>
      <xdr:grpSpPr>
        <a:xfrm>
          <a:off x="944566" y="2025941"/>
          <a:ext cx="603340" cy="196365"/>
          <a:chOff x="1104899" y="2495548"/>
          <a:chExt cx="663674" cy="216001"/>
        </a:xfrm>
      </xdr:grpSpPr>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rotWithShape="1">
          <a:blip xmlns:r="http://schemas.openxmlformats.org/officeDocument/2006/relationships" r:embed="rId2" cstate="screen">
            <a:extLst>
              <a:ext uri="{28A0092B-C50C-407E-A947-70E740481C1C}">
                <a14:useLocalDpi xmlns:a14="http://schemas.microsoft.com/office/drawing/2010/main"/>
              </a:ext>
            </a:extLst>
          </a:blip>
          <a:srcRect/>
          <a:stretch/>
        </xdr:blipFill>
        <xdr:spPr>
          <a:xfrm>
            <a:off x="1104899" y="2495548"/>
            <a:ext cx="216000" cy="216000"/>
          </a:xfrm>
          <a:prstGeom prst="rect">
            <a:avLst/>
          </a:prstGeom>
        </xdr:spPr>
      </xdr:pic>
      <xdr:pic>
        <xdr:nvPicPr>
          <xdr:cNvPr id="6" name="Picture 5">
            <a:extLst>
              <a:ext uri="{FF2B5EF4-FFF2-40B4-BE49-F238E27FC236}">
                <a16:creationId xmlns:a16="http://schemas.microsoft.com/office/drawing/2014/main" id="{00000000-0008-0000-0100-000006000000}"/>
              </a:ext>
            </a:extLst>
          </xdr:cNvPr>
          <xdr:cNvPicPr preferRelativeResize="0">
            <a:picLocks/>
          </xdr:cNvPicPr>
        </xdr:nvPicPr>
        <xdr:blipFill rotWithShape="1">
          <a:blip xmlns:r="http://schemas.openxmlformats.org/officeDocument/2006/relationships" r:embed="rId3" cstate="screen">
            <a:extLst>
              <a:ext uri="{28A0092B-C50C-407E-A947-70E740481C1C}">
                <a14:useLocalDpi xmlns:a14="http://schemas.microsoft.com/office/drawing/2010/main"/>
              </a:ext>
            </a:extLst>
          </a:blip>
          <a:srcRect l="3144" t="16851" r="31447" b="32596"/>
          <a:stretch/>
        </xdr:blipFill>
        <xdr:spPr>
          <a:xfrm>
            <a:off x="1552573" y="2495549"/>
            <a:ext cx="216000" cy="216000"/>
          </a:xfrm>
          <a:prstGeom prst="rect">
            <a:avLst/>
          </a:prstGeom>
        </xdr:spPr>
      </xdr:pic>
    </xdr:grpSp>
    <xdr:clientData/>
  </xdr:twoCellAnchor>
  <xdr:twoCellAnchor editAs="oneCell">
    <xdr:from>
      <xdr:col>1</xdr:col>
      <xdr:colOff>0</xdr:colOff>
      <xdr:row>0</xdr:row>
      <xdr:rowOff>142875</xdr:rowOff>
    </xdr:from>
    <xdr:to>
      <xdr:col>2</xdr:col>
      <xdr:colOff>372744</xdr:colOff>
      <xdr:row>0</xdr:row>
      <xdr:rowOff>761999</xdr:rowOff>
    </xdr:to>
    <xdr:pic>
      <xdr:nvPicPr>
        <xdr:cNvPr id="11" name="Picture 10">
          <a:extLst>
            <a:ext uri="{FF2B5EF4-FFF2-40B4-BE49-F238E27FC236}">
              <a16:creationId xmlns:a16="http://schemas.microsoft.com/office/drawing/2014/main" id="{00000000-0008-0000-0100-00000B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65340" y="142875"/>
          <a:ext cx="636813" cy="619124"/>
        </a:xfrm>
        <a:prstGeom prst="rect">
          <a:avLst/>
        </a:prstGeom>
      </xdr:spPr>
    </xdr:pic>
    <xdr:clientData/>
  </xdr:twoCellAnchor>
  <xdr:twoCellAnchor editAs="oneCell">
    <xdr:from>
      <xdr:col>2</xdr:col>
      <xdr:colOff>228600</xdr:colOff>
      <xdr:row>15</xdr:row>
      <xdr:rowOff>28575</xdr:rowOff>
    </xdr:from>
    <xdr:to>
      <xdr:col>2</xdr:col>
      <xdr:colOff>1401609</xdr:colOff>
      <xdr:row>15</xdr:row>
      <xdr:rowOff>334688</xdr:rowOff>
    </xdr:to>
    <xdr:pic>
      <xdr:nvPicPr>
        <xdr:cNvPr id="4" name="Picture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5">
          <a:clrChange>
            <a:clrFrom>
              <a:srgbClr val="FFFFFF"/>
            </a:clrFrom>
            <a:clrTo>
              <a:srgbClr val="FFFFFF">
                <a:alpha val="0"/>
              </a:srgbClr>
            </a:clrTo>
          </a:clrChange>
        </a:blip>
        <a:stretch>
          <a:fillRect/>
        </a:stretch>
      </xdr:blipFill>
      <xdr:spPr>
        <a:xfrm>
          <a:off x="723900" y="3781425"/>
          <a:ext cx="1171739" cy="304843"/>
        </a:xfrm>
        <a:prstGeom prst="rect">
          <a:avLst/>
        </a:prstGeom>
      </xdr:spPr>
    </xdr:pic>
    <xdr:clientData/>
  </xdr:twoCellAnchor>
  <xdr:twoCellAnchor editAs="oneCell">
    <xdr:from>
      <xdr:col>14</xdr:col>
      <xdr:colOff>238033</xdr:colOff>
      <xdr:row>0</xdr:row>
      <xdr:rowOff>226275</xdr:rowOff>
    </xdr:from>
    <xdr:to>
      <xdr:col>16</xdr:col>
      <xdr:colOff>0</xdr:colOff>
      <xdr:row>0</xdr:row>
      <xdr:rowOff>635631</xdr:rowOff>
    </xdr:to>
    <xdr:pic>
      <xdr:nvPicPr>
        <xdr:cNvPr id="12" name="Picture 11">
          <a:extLst>
            <a:ext uri="{FF2B5EF4-FFF2-40B4-BE49-F238E27FC236}">
              <a16:creationId xmlns:a16="http://schemas.microsoft.com/office/drawing/2014/main" id="{00000000-0008-0000-0100-00000C000000}"/>
            </a:ext>
          </a:extLst>
        </xdr:cNvPr>
        <xdr:cNvPicPr>
          <a:picLocks noChangeAspect="1"/>
        </xdr:cNvPicPr>
      </xdr:nvPicPr>
      <xdr:blipFill>
        <a:blip xmlns:r="http://schemas.openxmlformats.org/officeDocument/2006/relationships" r:embed="rId6"/>
        <a:stretch>
          <a:fillRect/>
        </a:stretch>
      </xdr:blipFill>
      <xdr:spPr>
        <a:xfrm>
          <a:off x="10220233" y="226275"/>
          <a:ext cx="1066892" cy="402371"/>
        </a:xfrm>
        <a:prstGeom prst="rect">
          <a:avLst/>
        </a:prstGeom>
      </xdr:spPr>
    </xdr:pic>
    <xdr:clientData/>
  </xdr:twoCellAnchor>
  <xdr:twoCellAnchor editAs="oneCell">
    <xdr:from>
      <xdr:col>2</xdr:col>
      <xdr:colOff>419101</xdr:colOff>
      <xdr:row>13</xdr:row>
      <xdr:rowOff>38099</xdr:rowOff>
    </xdr:from>
    <xdr:to>
      <xdr:col>2</xdr:col>
      <xdr:colOff>1066801</xdr:colOff>
      <xdr:row>13</xdr:row>
      <xdr:rowOff>311934</xdr:rowOff>
    </xdr:to>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rotWithShape="1">
        <a:blip xmlns:r="http://schemas.openxmlformats.org/officeDocument/2006/relationships" r:embed="rId7"/>
        <a:srcRect l="4158" t="3390" r="4196" b="9320"/>
        <a:stretch/>
      </xdr:blipFill>
      <xdr:spPr>
        <a:xfrm>
          <a:off x="914401" y="3343274"/>
          <a:ext cx="647700" cy="27510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0</xdr:row>
      <xdr:rowOff>161925</xdr:rowOff>
    </xdr:from>
    <xdr:to>
      <xdr:col>1</xdr:col>
      <xdr:colOff>621029</xdr:colOff>
      <xdr:row>0</xdr:row>
      <xdr:rowOff>784859</xdr:rowOff>
    </xdr:to>
    <xdr:pic>
      <xdr:nvPicPr>
        <xdr:cNvPr id="5" name="Picture 4">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5263" y="161925"/>
          <a:ext cx="619124" cy="619124"/>
        </a:xfrm>
        <a:prstGeom prst="rect">
          <a:avLst/>
        </a:prstGeom>
      </xdr:spPr>
    </xdr:pic>
    <xdr:clientData/>
  </xdr:twoCellAnchor>
  <xdr:twoCellAnchor editAs="oneCell">
    <xdr:from>
      <xdr:col>4</xdr:col>
      <xdr:colOff>2095408</xdr:colOff>
      <xdr:row>0</xdr:row>
      <xdr:rowOff>297709</xdr:rowOff>
    </xdr:from>
    <xdr:to>
      <xdr:col>5</xdr:col>
      <xdr:colOff>0</xdr:colOff>
      <xdr:row>0</xdr:row>
      <xdr:rowOff>703890</xdr:rowOff>
    </xdr:to>
    <xdr:pic>
      <xdr:nvPicPr>
        <xdr:cNvPr id="6" name="Picture 5">
          <a:extLst>
            <a:ext uri="{FF2B5EF4-FFF2-40B4-BE49-F238E27FC236}">
              <a16:creationId xmlns:a16="http://schemas.microsoft.com/office/drawing/2014/main" id="{00000000-0008-0000-0200-000006000000}"/>
            </a:ext>
          </a:extLst>
        </xdr:cNvPr>
        <xdr:cNvPicPr>
          <a:picLocks noChangeAspect="1"/>
        </xdr:cNvPicPr>
      </xdr:nvPicPr>
      <xdr:blipFill>
        <a:blip xmlns:r="http://schemas.openxmlformats.org/officeDocument/2006/relationships" r:embed="rId2"/>
        <a:stretch>
          <a:fillRect/>
        </a:stretch>
      </xdr:blipFill>
      <xdr:spPr>
        <a:xfrm>
          <a:off x="7191283" y="297709"/>
          <a:ext cx="1066892" cy="4023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14288</xdr:colOff>
      <xdr:row>0</xdr:row>
      <xdr:rowOff>116686</xdr:rowOff>
    </xdr:from>
    <xdr:to>
      <xdr:col>2</xdr:col>
      <xdr:colOff>264338</xdr:colOff>
      <xdr:row>0</xdr:row>
      <xdr:rowOff>730591</xdr:rowOff>
    </xdr:to>
    <xdr:pic>
      <xdr:nvPicPr>
        <xdr:cNvPr id="5" name="Picture 4">
          <a:extLst>
            <a:ext uri="{FF2B5EF4-FFF2-40B4-BE49-F238E27FC236}">
              <a16:creationId xmlns:a16="http://schemas.microsoft.com/office/drawing/2014/main" id="{00000000-0008-0000-0300-000005000000}"/>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5263" y="116686"/>
          <a:ext cx="612000" cy="612000"/>
        </a:xfrm>
        <a:prstGeom prst="rect">
          <a:avLst/>
        </a:prstGeom>
      </xdr:spPr>
    </xdr:pic>
    <xdr:clientData/>
  </xdr:twoCellAnchor>
  <xdr:twoCellAnchor editAs="oneCell">
    <xdr:from>
      <xdr:col>10</xdr:col>
      <xdr:colOff>1119095</xdr:colOff>
      <xdr:row>0</xdr:row>
      <xdr:rowOff>240558</xdr:rowOff>
    </xdr:from>
    <xdr:to>
      <xdr:col>10</xdr:col>
      <xdr:colOff>2034540</xdr:colOff>
      <xdr:row>0</xdr:row>
      <xdr:rowOff>641024</xdr:rowOff>
    </xdr:to>
    <xdr:pic>
      <xdr:nvPicPr>
        <xdr:cNvPr id="6" name="Picture 5">
          <a:extLst>
            <a:ext uri="{FF2B5EF4-FFF2-40B4-BE49-F238E27FC236}">
              <a16:creationId xmlns:a16="http://schemas.microsoft.com/office/drawing/2014/main" id="{00000000-0008-0000-0300-000006000000}"/>
            </a:ext>
          </a:extLst>
        </xdr:cNvPr>
        <xdr:cNvPicPr>
          <a:picLocks noChangeAspect="1"/>
        </xdr:cNvPicPr>
      </xdr:nvPicPr>
      <xdr:blipFill>
        <a:blip xmlns:r="http://schemas.openxmlformats.org/officeDocument/2006/relationships" r:embed="rId2"/>
        <a:stretch>
          <a:fillRect/>
        </a:stretch>
      </xdr:blipFill>
      <xdr:spPr>
        <a:xfrm>
          <a:off x="8019958" y="240558"/>
          <a:ext cx="1066892" cy="40237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14283</xdr:colOff>
      <xdr:row>0</xdr:row>
      <xdr:rowOff>114300</xdr:rowOff>
    </xdr:from>
    <xdr:to>
      <xdr:col>2</xdr:col>
      <xdr:colOff>250705</xdr:colOff>
      <xdr:row>0</xdr:row>
      <xdr:rowOff>743153</xdr:rowOff>
    </xdr:to>
    <xdr:pic>
      <xdr:nvPicPr>
        <xdr:cNvPr id="4" name="Picture 3">
          <a:extLst>
            <a:ext uri="{FF2B5EF4-FFF2-40B4-BE49-F238E27FC236}">
              <a16:creationId xmlns:a16="http://schemas.microsoft.com/office/drawing/2014/main" id="{00000000-0008-0000-04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9071" y="114300"/>
          <a:ext cx="619327" cy="619328"/>
        </a:xfrm>
        <a:prstGeom prst="rect">
          <a:avLst/>
        </a:prstGeom>
      </xdr:spPr>
    </xdr:pic>
    <xdr:clientData/>
  </xdr:twoCellAnchor>
  <xdr:twoCellAnchor editAs="oneCell">
    <xdr:from>
      <xdr:col>14</xdr:col>
      <xdr:colOff>2266860</xdr:colOff>
      <xdr:row>0</xdr:row>
      <xdr:rowOff>202468</xdr:rowOff>
    </xdr:from>
    <xdr:to>
      <xdr:col>15</xdr:col>
      <xdr:colOff>0</xdr:colOff>
      <xdr:row>0</xdr:row>
      <xdr:rowOff>593409</xdr:rowOff>
    </xdr:to>
    <xdr:pic>
      <xdr:nvPicPr>
        <xdr:cNvPr id="5" name="Picture 4">
          <a:extLst>
            <a:ext uri="{FF2B5EF4-FFF2-40B4-BE49-F238E27FC236}">
              <a16:creationId xmlns:a16="http://schemas.microsoft.com/office/drawing/2014/main" id="{00000000-0008-0000-0400-000005000000}"/>
            </a:ext>
          </a:extLst>
        </xdr:cNvPr>
        <xdr:cNvPicPr>
          <a:picLocks noChangeAspect="1"/>
        </xdr:cNvPicPr>
      </xdr:nvPicPr>
      <xdr:blipFill>
        <a:blip xmlns:r="http://schemas.openxmlformats.org/officeDocument/2006/relationships" r:embed="rId2"/>
        <a:stretch>
          <a:fillRect/>
        </a:stretch>
      </xdr:blipFill>
      <xdr:spPr>
        <a:xfrm>
          <a:off x="10115460" y="202468"/>
          <a:ext cx="1071653" cy="402371"/>
        </a:xfrm>
        <a:prstGeom prst="rect">
          <a:avLst/>
        </a:prstGeom>
      </xdr:spPr>
    </xdr:pic>
    <xdr:clientData/>
  </xdr:twoCellAnchor>
  <xdr:twoCellAnchor>
    <xdr:from>
      <xdr:col>14</xdr:col>
      <xdr:colOff>419099</xdr:colOff>
      <xdr:row>0</xdr:row>
      <xdr:rowOff>256760</xdr:rowOff>
    </xdr:from>
    <xdr:to>
      <xdr:col>14</xdr:col>
      <xdr:colOff>1782001</xdr:colOff>
      <xdr:row>0</xdr:row>
      <xdr:rowOff>554934</xdr:rowOff>
    </xdr:to>
    <xdr:sp macro="[0]!MoveToProjectActivities" textlink="">
      <xdr:nvSpPr>
        <xdr:cNvPr id="3" name="btnProceedToDesktopStudy">
          <a:extLst>
            <a:ext uri="{FF2B5EF4-FFF2-40B4-BE49-F238E27FC236}">
              <a16:creationId xmlns:a16="http://schemas.microsoft.com/office/drawing/2014/main" id="{00000000-0008-0000-0400-000003000000}"/>
            </a:ext>
          </a:extLst>
        </xdr:cNvPr>
        <xdr:cNvSpPr/>
      </xdr:nvSpPr>
      <xdr:spPr>
        <a:xfrm>
          <a:off x="8267699" y="256760"/>
          <a:ext cx="1362902" cy="298174"/>
        </a:xfrm>
        <a:prstGeom prst="rect">
          <a:avLst/>
        </a:prstGeom>
        <a:solidFill>
          <a:srgbClr val="DCDCDC"/>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lang="en-GB" sz="1100">
              <a:solidFill>
                <a:srgbClr val="B4B4B4"/>
              </a:solidFill>
            </a:rPr>
            <a:t>Start Appraisal</a:t>
          </a: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1</xdr:colOff>
      <xdr:row>0</xdr:row>
      <xdr:rowOff>133345</xdr:rowOff>
    </xdr:from>
    <xdr:to>
      <xdr:col>2</xdr:col>
      <xdr:colOff>98946</xdr:colOff>
      <xdr:row>0</xdr:row>
      <xdr:rowOff>742513</xdr:rowOff>
    </xdr:to>
    <xdr:pic>
      <xdr:nvPicPr>
        <xdr:cNvPr id="4" name="Picture 3">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1926" y="133345"/>
          <a:ext cx="619328" cy="619328"/>
        </a:xfrm>
        <a:prstGeom prst="rect">
          <a:avLst/>
        </a:prstGeom>
      </xdr:spPr>
    </xdr:pic>
    <xdr:clientData/>
  </xdr:twoCellAnchor>
  <xdr:twoCellAnchor editAs="oneCell">
    <xdr:from>
      <xdr:col>14</xdr:col>
      <xdr:colOff>2271621</xdr:colOff>
      <xdr:row>0</xdr:row>
      <xdr:rowOff>211986</xdr:rowOff>
    </xdr:from>
    <xdr:to>
      <xdr:col>15</xdr:col>
      <xdr:colOff>0</xdr:colOff>
      <xdr:row>0</xdr:row>
      <xdr:rowOff>625152</xdr:rowOff>
    </xdr:to>
    <xdr:pic>
      <xdr:nvPicPr>
        <xdr:cNvPr id="5" name="Picture 4">
          <a:extLst>
            <a:ext uri="{FF2B5EF4-FFF2-40B4-BE49-F238E27FC236}">
              <a16:creationId xmlns:a16="http://schemas.microsoft.com/office/drawing/2014/main" id="{00000000-0008-0000-0500-000005000000}"/>
            </a:ext>
          </a:extLst>
        </xdr:cNvPr>
        <xdr:cNvPicPr>
          <a:picLocks noChangeAspect="1"/>
        </xdr:cNvPicPr>
      </xdr:nvPicPr>
      <xdr:blipFill>
        <a:blip xmlns:r="http://schemas.openxmlformats.org/officeDocument/2006/relationships" r:embed="rId2"/>
        <a:stretch>
          <a:fillRect/>
        </a:stretch>
      </xdr:blipFill>
      <xdr:spPr>
        <a:xfrm>
          <a:off x="10339296" y="211986"/>
          <a:ext cx="1066892" cy="402371"/>
        </a:xfrm>
        <a:prstGeom prst="rect">
          <a:avLst/>
        </a:prstGeom>
      </xdr:spPr>
    </xdr:pic>
    <xdr:clientData/>
  </xdr:twoCellAnchor>
  <xdr:twoCellAnchor>
    <xdr:from>
      <xdr:col>14</xdr:col>
      <xdr:colOff>195262</xdr:colOff>
      <xdr:row>0</xdr:row>
      <xdr:rowOff>247650</xdr:rowOff>
    </xdr:from>
    <xdr:to>
      <xdr:col>14</xdr:col>
      <xdr:colOff>2038141</xdr:colOff>
      <xdr:row>0</xdr:row>
      <xdr:rowOff>545824</xdr:rowOff>
    </xdr:to>
    <xdr:sp macro="[0]!ProceedToDesktopStudy" textlink="">
      <xdr:nvSpPr>
        <xdr:cNvPr id="3" name="btnMoveToActionPlan">
          <a:extLst>
            <a:ext uri="{FF2B5EF4-FFF2-40B4-BE49-F238E27FC236}">
              <a16:creationId xmlns:a16="http://schemas.microsoft.com/office/drawing/2014/main" id="{00000000-0008-0000-0500-000003000000}"/>
            </a:ext>
          </a:extLst>
        </xdr:cNvPr>
        <xdr:cNvSpPr/>
      </xdr:nvSpPr>
      <xdr:spPr>
        <a:xfrm>
          <a:off x="8262937" y="247650"/>
          <a:ext cx="1842879" cy="298174"/>
        </a:xfrm>
        <a:prstGeom prst="rect">
          <a:avLst/>
        </a:prstGeom>
        <a:solidFill>
          <a:srgbClr val="DCDCDC"/>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lang="en-GB" sz="1100">
              <a:solidFill>
                <a:srgbClr val="B4B4B4"/>
              </a:solidFill>
            </a:rPr>
            <a:t>Move to Desktop Study</a:t>
          </a: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0</xdr:colOff>
      <xdr:row>0</xdr:row>
      <xdr:rowOff>126797</xdr:rowOff>
    </xdr:from>
    <xdr:to>
      <xdr:col>1</xdr:col>
      <xdr:colOff>629805</xdr:colOff>
      <xdr:row>0</xdr:row>
      <xdr:rowOff>742315</xdr:rowOff>
    </xdr:to>
    <xdr:pic>
      <xdr:nvPicPr>
        <xdr:cNvPr id="5" name="Picture 4">
          <a:extLst>
            <a:ext uri="{FF2B5EF4-FFF2-40B4-BE49-F238E27FC236}">
              <a16:creationId xmlns:a16="http://schemas.microsoft.com/office/drawing/2014/main" id="{00000000-0008-0000-0600-00000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5792" y="126797"/>
          <a:ext cx="617740" cy="619328"/>
        </a:xfrm>
        <a:prstGeom prst="rect">
          <a:avLst/>
        </a:prstGeom>
      </xdr:spPr>
    </xdr:pic>
    <xdr:clientData/>
  </xdr:twoCellAnchor>
  <xdr:twoCellAnchor editAs="oneCell">
    <xdr:from>
      <xdr:col>14</xdr:col>
      <xdr:colOff>2271620</xdr:colOff>
      <xdr:row>0</xdr:row>
      <xdr:rowOff>223841</xdr:rowOff>
    </xdr:from>
    <xdr:to>
      <xdr:col>15</xdr:col>
      <xdr:colOff>0</xdr:colOff>
      <xdr:row>0</xdr:row>
      <xdr:rowOff>630022</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2"/>
        <a:stretch>
          <a:fillRect/>
        </a:stretch>
      </xdr:blipFill>
      <xdr:spPr>
        <a:xfrm>
          <a:off x="9343933" y="223841"/>
          <a:ext cx="1066892" cy="402371"/>
        </a:xfrm>
        <a:prstGeom prst="rect">
          <a:avLst/>
        </a:prstGeom>
      </xdr:spPr>
    </xdr:pic>
    <xdr:clientData/>
  </xdr:twoCellAnchor>
  <xdr:twoCellAnchor>
    <xdr:from>
      <xdr:col>14</xdr:col>
      <xdr:colOff>142875</xdr:colOff>
      <xdr:row>0</xdr:row>
      <xdr:rowOff>257175</xdr:rowOff>
    </xdr:from>
    <xdr:to>
      <xdr:col>14</xdr:col>
      <xdr:colOff>1985754</xdr:colOff>
      <xdr:row>0</xdr:row>
      <xdr:rowOff>555349</xdr:rowOff>
    </xdr:to>
    <xdr:sp macro="[0]!MoveToActionPlan" textlink="">
      <xdr:nvSpPr>
        <xdr:cNvPr id="4" name="btnMoveToProjectActivities">
          <a:extLst>
            <a:ext uri="{FF2B5EF4-FFF2-40B4-BE49-F238E27FC236}">
              <a16:creationId xmlns:a16="http://schemas.microsoft.com/office/drawing/2014/main" id="{00000000-0008-0000-0600-000004000000}"/>
            </a:ext>
          </a:extLst>
        </xdr:cNvPr>
        <xdr:cNvSpPr/>
      </xdr:nvSpPr>
      <xdr:spPr>
        <a:xfrm>
          <a:off x="7219950" y="257175"/>
          <a:ext cx="1842879" cy="298174"/>
        </a:xfrm>
        <a:prstGeom prst="rect">
          <a:avLst/>
        </a:prstGeom>
        <a:solidFill>
          <a:srgbClr val="DCDCDC"/>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lang="en-GB" sz="1100">
              <a:solidFill>
                <a:srgbClr val="B4B4B4"/>
              </a:solidFill>
            </a:rPr>
            <a:t>Move to Action Plan</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133350</xdr:colOff>
      <xdr:row>2</xdr:row>
      <xdr:rowOff>152400</xdr:rowOff>
    </xdr:from>
    <xdr:to>
      <xdr:col>18</xdr:col>
      <xdr:colOff>0</xdr:colOff>
      <xdr:row>8</xdr:row>
      <xdr:rowOff>704850</xdr:rowOff>
    </xdr:to>
    <xdr:grpSp>
      <xdr:nvGrpSpPr>
        <xdr:cNvPr id="115755" name="Group 3">
          <a:extLst>
            <a:ext uri="{FF2B5EF4-FFF2-40B4-BE49-F238E27FC236}">
              <a16:creationId xmlns:a16="http://schemas.microsoft.com/office/drawing/2014/main" id="{00000000-0008-0000-0700-00002BC40100}"/>
            </a:ext>
          </a:extLst>
        </xdr:cNvPr>
        <xdr:cNvGrpSpPr>
          <a:grpSpLocks/>
        </xdr:cNvGrpSpPr>
      </xdr:nvGrpSpPr>
      <xdr:grpSpPr bwMode="auto">
        <a:xfrm>
          <a:off x="586921" y="433614"/>
          <a:ext cx="11269436" cy="3437165"/>
          <a:chOff x="5578" y="4464"/>
          <a:chExt cx="106975" cy="34377"/>
        </a:xfrm>
      </xdr:grpSpPr>
      <xdr:sp macro="" textlink="">
        <xdr:nvSpPr>
          <xdr:cNvPr id="115756" name="Picture 2">
            <a:extLst>
              <a:ext uri="{FF2B5EF4-FFF2-40B4-BE49-F238E27FC236}">
                <a16:creationId xmlns:a16="http://schemas.microsoft.com/office/drawing/2014/main" id="{00000000-0008-0000-0700-00002CC40100}"/>
              </a:ext>
            </a:extLst>
          </xdr:cNvPr>
          <xdr:cNvSpPr>
            <a:spLocks noChangeAspect="1" noChangeArrowheads="1"/>
          </xdr:cNvSpPr>
        </xdr:nvSpPr>
        <xdr:spPr bwMode="auto">
          <a:xfrm>
            <a:off x="87746" y="13924"/>
            <a:ext cx="4206" cy="5397"/>
          </a:xfrm>
          <a:prstGeom prst="rect">
            <a:avLst/>
          </a:prstGeom>
          <a:noFill/>
          <a:extLst>
            <a:ext uri="{909E8E84-426E-40DD-AFC4-6F175D3DCCD1}">
              <a14:hiddenFill xmlns:a14="http://schemas.microsoft.com/office/drawing/2010/main">
                <a:solidFill>
                  <a:srgbClr val="FFFFFF"/>
                </a:solidFill>
              </a14:hiddenFill>
            </a:ext>
          </a:extLst>
        </xdr:spPr>
      </xdr:sp>
    </xdr:grpSp>
    <xdr:clientData/>
  </xdr:twoCellAnchor>
  <xdr:twoCellAnchor>
    <xdr:from>
      <xdr:col>2</xdr:col>
      <xdr:colOff>9076</xdr:colOff>
      <xdr:row>2</xdr:row>
      <xdr:rowOff>55869</xdr:rowOff>
    </xdr:from>
    <xdr:to>
      <xdr:col>18</xdr:col>
      <xdr:colOff>63501</xdr:colOff>
      <xdr:row>8</xdr:row>
      <xdr:rowOff>780142</xdr:rowOff>
    </xdr:to>
    <xdr:grpSp>
      <xdr:nvGrpSpPr>
        <xdr:cNvPr id="12" name="Group 11">
          <a:extLst>
            <a:ext uri="{FF2B5EF4-FFF2-40B4-BE49-F238E27FC236}">
              <a16:creationId xmlns:a16="http://schemas.microsoft.com/office/drawing/2014/main" id="{00000000-0008-0000-0700-00000C000000}"/>
            </a:ext>
          </a:extLst>
        </xdr:cNvPr>
        <xdr:cNvGrpSpPr/>
      </xdr:nvGrpSpPr>
      <xdr:grpSpPr>
        <a:xfrm>
          <a:off x="462647" y="337083"/>
          <a:ext cx="11457211" cy="3608988"/>
          <a:chOff x="462645" y="337083"/>
          <a:chExt cx="10414966" cy="3573350"/>
        </a:xfrm>
      </xdr:grpSpPr>
      <xdr:pic>
        <xdr:nvPicPr>
          <xdr:cNvPr id="3" name="Picture 2">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95957" y="2280701"/>
            <a:ext cx="417448" cy="636523"/>
          </a:xfrm>
          <a:prstGeom prst="rect">
            <a:avLst/>
          </a:prstGeom>
        </xdr:spPr>
      </xdr:pic>
      <xdr:pic>
        <xdr:nvPicPr>
          <xdr:cNvPr id="5" name="Picture 4">
            <a:extLst>
              <a:ext uri="{FF2B5EF4-FFF2-40B4-BE49-F238E27FC236}">
                <a16:creationId xmlns:a16="http://schemas.microsoft.com/office/drawing/2014/main" id="{00000000-0008-0000-07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610838" y="417016"/>
            <a:ext cx="732835" cy="516719"/>
          </a:xfrm>
          <a:prstGeom prst="rect">
            <a:avLst/>
          </a:prstGeom>
        </xdr:spPr>
      </xdr:pic>
      <xdr:pic>
        <xdr:nvPicPr>
          <xdr:cNvPr id="7" name="Picture 6">
            <a:extLst>
              <a:ext uri="{FF2B5EF4-FFF2-40B4-BE49-F238E27FC236}">
                <a16:creationId xmlns:a16="http://schemas.microsoft.com/office/drawing/2014/main" id="{00000000-0008-0000-0700-000007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653076" y="1310236"/>
            <a:ext cx="424616" cy="636523"/>
          </a:xfrm>
          <a:prstGeom prst="rect">
            <a:avLst/>
          </a:prstGeom>
        </xdr:spPr>
      </xdr:pic>
      <xdr:pic>
        <xdr:nvPicPr>
          <xdr:cNvPr id="9" name="Picture 8">
            <a:extLst>
              <a:ext uri="{FF2B5EF4-FFF2-40B4-BE49-F238E27FC236}">
                <a16:creationId xmlns:a16="http://schemas.microsoft.com/office/drawing/2014/main" id="{00000000-0008-0000-0700-000009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621875" y="337083"/>
            <a:ext cx="500812" cy="604635"/>
          </a:xfrm>
          <a:prstGeom prst="rect">
            <a:avLst/>
          </a:prstGeom>
        </xdr:spPr>
      </xdr:pic>
      <xdr:pic>
        <xdr:nvPicPr>
          <xdr:cNvPr id="11" name="Picture 10">
            <a:extLst>
              <a:ext uri="{FF2B5EF4-FFF2-40B4-BE49-F238E27FC236}">
                <a16:creationId xmlns:a16="http://schemas.microsoft.com/office/drawing/2014/main" id="{00000000-0008-0000-0700-00000B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6526053" y="357244"/>
            <a:ext cx="426552" cy="636523"/>
          </a:xfrm>
          <a:prstGeom prst="rect">
            <a:avLst/>
          </a:prstGeom>
        </xdr:spPr>
      </xdr:pic>
      <xdr:pic>
        <xdr:nvPicPr>
          <xdr:cNvPr id="13" name="Picture 12">
            <a:extLst>
              <a:ext uri="{FF2B5EF4-FFF2-40B4-BE49-F238E27FC236}">
                <a16:creationId xmlns:a16="http://schemas.microsoft.com/office/drawing/2014/main" id="{00000000-0008-0000-0700-00000D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8430050" y="348352"/>
            <a:ext cx="448568" cy="636523"/>
          </a:xfrm>
          <a:prstGeom prst="rect">
            <a:avLst/>
          </a:prstGeom>
        </xdr:spPr>
      </xdr:pic>
      <xdr:pic>
        <xdr:nvPicPr>
          <xdr:cNvPr id="15" name="Picture 14">
            <a:extLst>
              <a:ext uri="{FF2B5EF4-FFF2-40B4-BE49-F238E27FC236}">
                <a16:creationId xmlns:a16="http://schemas.microsoft.com/office/drawing/2014/main" id="{00000000-0008-0000-0700-00000F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10325755" y="497635"/>
            <a:ext cx="501139" cy="410528"/>
          </a:xfrm>
          <a:prstGeom prst="rect">
            <a:avLst/>
          </a:prstGeom>
        </xdr:spPr>
      </xdr:pic>
      <xdr:pic>
        <xdr:nvPicPr>
          <xdr:cNvPr id="17" name="Picture 16">
            <a:extLst>
              <a:ext uri="{FF2B5EF4-FFF2-40B4-BE49-F238E27FC236}">
                <a16:creationId xmlns:a16="http://schemas.microsoft.com/office/drawing/2014/main" id="{00000000-0008-0000-0700-000011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2763055" y="1355281"/>
            <a:ext cx="457686" cy="636523"/>
          </a:xfrm>
          <a:prstGeom prst="rect">
            <a:avLst/>
          </a:prstGeom>
        </xdr:spPr>
      </xdr:pic>
      <xdr:pic>
        <xdr:nvPicPr>
          <xdr:cNvPr id="19" name="Picture 18">
            <a:extLst>
              <a:ext uri="{FF2B5EF4-FFF2-40B4-BE49-F238E27FC236}">
                <a16:creationId xmlns:a16="http://schemas.microsoft.com/office/drawing/2014/main" id="{00000000-0008-0000-0700-000013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6585544" y="3227268"/>
            <a:ext cx="315507" cy="636523"/>
          </a:xfrm>
          <a:prstGeom prst="rect">
            <a:avLst/>
          </a:prstGeom>
        </xdr:spPr>
      </xdr:pic>
      <xdr:pic>
        <xdr:nvPicPr>
          <xdr:cNvPr id="21" name="Picture 20">
            <a:extLst>
              <a:ext uri="{FF2B5EF4-FFF2-40B4-BE49-F238E27FC236}">
                <a16:creationId xmlns:a16="http://schemas.microsoft.com/office/drawing/2014/main" id="{00000000-0008-0000-0700-0000150000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6561024" y="1284081"/>
            <a:ext cx="501139" cy="635481"/>
          </a:xfrm>
          <a:prstGeom prst="rect">
            <a:avLst/>
          </a:prstGeom>
        </xdr:spPr>
      </xdr:pic>
      <xdr:pic>
        <xdr:nvPicPr>
          <xdr:cNvPr id="23" name="Picture 22">
            <a:extLst>
              <a:ext uri="{FF2B5EF4-FFF2-40B4-BE49-F238E27FC236}">
                <a16:creationId xmlns:a16="http://schemas.microsoft.com/office/drawing/2014/main" id="{00000000-0008-0000-0700-000017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8462220" y="1345918"/>
            <a:ext cx="501139" cy="548748"/>
          </a:xfrm>
          <a:prstGeom prst="rect">
            <a:avLst/>
          </a:prstGeom>
        </xdr:spPr>
      </xdr:pic>
      <xdr:pic>
        <xdr:nvPicPr>
          <xdr:cNvPr id="25" name="Picture 24">
            <a:extLst>
              <a:ext uri="{FF2B5EF4-FFF2-40B4-BE49-F238E27FC236}">
                <a16:creationId xmlns:a16="http://schemas.microsoft.com/office/drawing/2014/main" id="{00000000-0008-0000-0700-00001900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10312901" y="1415043"/>
            <a:ext cx="501139" cy="534048"/>
          </a:xfrm>
          <a:prstGeom prst="rect">
            <a:avLst/>
          </a:prstGeom>
        </xdr:spPr>
      </xdr:pic>
      <xdr:pic>
        <xdr:nvPicPr>
          <xdr:cNvPr id="27" name="Picture 26">
            <a:extLst>
              <a:ext uri="{FF2B5EF4-FFF2-40B4-BE49-F238E27FC236}">
                <a16:creationId xmlns:a16="http://schemas.microsoft.com/office/drawing/2014/main" id="{00000000-0008-0000-0700-00001B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4636444" y="364304"/>
            <a:ext cx="501139" cy="587946"/>
          </a:xfrm>
          <a:prstGeom prst="rect">
            <a:avLst/>
          </a:prstGeom>
        </xdr:spPr>
      </xdr:pic>
      <xdr:pic>
        <xdr:nvPicPr>
          <xdr:cNvPr id="29" name="Picture 28">
            <a:extLst>
              <a:ext uri="{FF2B5EF4-FFF2-40B4-BE49-F238E27FC236}">
                <a16:creationId xmlns:a16="http://schemas.microsoft.com/office/drawing/2014/main" id="{00000000-0008-0000-0700-00001D00000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4550653" y="2318848"/>
            <a:ext cx="500812" cy="504746"/>
          </a:xfrm>
          <a:prstGeom prst="rect">
            <a:avLst/>
          </a:prstGeom>
        </xdr:spPr>
      </xdr:pic>
      <xdr:pic>
        <xdr:nvPicPr>
          <xdr:cNvPr id="31" name="Picture 30">
            <a:extLst>
              <a:ext uri="{FF2B5EF4-FFF2-40B4-BE49-F238E27FC236}">
                <a16:creationId xmlns:a16="http://schemas.microsoft.com/office/drawing/2014/main" id="{00000000-0008-0000-0700-00001F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6598008" y="2307208"/>
            <a:ext cx="339233" cy="636940"/>
          </a:xfrm>
          <a:prstGeom prst="rect">
            <a:avLst/>
          </a:prstGeom>
        </xdr:spPr>
      </xdr:pic>
      <xdr:pic>
        <xdr:nvPicPr>
          <xdr:cNvPr id="33" name="Picture 32">
            <a:extLst>
              <a:ext uri="{FF2B5EF4-FFF2-40B4-BE49-F238E27FC236}">
                <a16:creationId xmlns:a16="http://schemas.microsoft.com/office/drawing/2014/main" id="{00000000-0008-0000-0700-000021000000}"/>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8405244" y="2385141"/>
            <a:ext cx="501139" cy="534048"/>
          </a:xfrm>
          <a:prstGeom prst="rect">
            <a:avLst/>
          </a:prstGeom>
        </xdr:spPr>
      </xdr:pic>
      <xdr:pic>
        <xdr:nvPicPr>
          <xdr:cNvPr id="35" name="Picture 34">
            <a:extLst>
              <a:ext uri="{FF2B5EF4-FFF2-40B4-BE49-F238E27FC236}">
                <a16:creationId xmlns:a16="http://schemas.microsoft.com/office/drawing/2014/main" id="{00000000-0008-0000-0700-000023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10393458" y="2342418"/>
            <a:ext cx="484153" cy="636523"/>
          </a:xfrm>
          <a:prstGeom prst="rect">
            <a:avLst/>
          </a:prstGeom>
        </xdr:spPr>
      </xdr:pic>
      <xdr:pic>
        <xdr:nvPicPr>
          <xdr:cNvPr id="37" name="Picture 36">
            <a:extLst>
              <a:ext uri="{FF2B5EF4-FFF2-40B4-BE49-F238E27FC236}">
                <a16:creationId xmlns:a16="http://schemas.microsoft.com/office/drawing/2014/main" id="{00000000-0008-0000-0700-000025000000}"/>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561534" y="3304740"/>
            <a:ext cx="501139" cy="475255"/>
          </a:xfrm>
          <a:prstGeom prst="rect">
            <a:avLst/>
          </a:prstGeom>
        </xdr:spPr>
      </xdr:pic>
      <xdr:pic>
        <xdr:nvPicPr>
          <xdr:cNvPr id="26" name="Picture 25">
            <a:extLst>
              <a:ext uri="{FF2B5EF4-FFF2-40B4-BE49-F238E27FC236}">
                <a16:creationId xmlns:a16="http://schemas.microsoft.com/office/drawing/2014/main" id="{00000000-0008-0000-0700-00001A000000}"/>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4817937" y="3226396"/>
            <a:ext cx="344183" cy="636523"/>
          </a:xfrm>
          <a:prstGeom prst="rect">
            <a:avLst/>
          </a:prstGeom>
        </xdr:spPr>
      </xdr:pic>
      <xdr:pic>
        <xdr:nvPicPr>
          <xdr:cNvPr id="30" name="Picture 29">
            <a:extLst>
              <a:ext uri="{FF2B5EF4-FFF2-40B4-BE49-F238E27FC236}">
                <a16:creationId xmlns:a16="http://schemas.microsoft.com/office/drawing/2014/main" id="{00000000-0008-0000-0700-00001E000000}"/>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2810865" y="3273910"/>
            <a:ext cx="321346" cy="636523"/>
          </a:xfrm>
          <a:prstGeom prst="rect">
            <a:avLst/>
          </a:prstGeom>
        </xdr:spPr>
      </xdr:pic>
      <xdr:pic>
        <xdr:nvPicPr>
          <xdr:cNvPr id="6" name="Picture 5">
            <a:extLst>
              <a:ext uri="{FF2B5EF4-FFF2-40B4-BE49-F238E27FC236}">
                <a16:creationId xmlns:a16="http://schemas.microsoft.com/office/drawing/2014/main" id="{00000000-0008-0000-0700-000006000000}"/>
              </a:ext>
            </a:extLst>
          </xdr:cNvPr>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2548092" y="2159179"/>
            <a:ext cx="934358" cy="934358"/>
          </a:xfrm>
          <a:prstGeom prst="rect">
            <a:avLst/>
          </a:prstGeom>
        </xdr:spPr>
      </xdr:pic>
      <xdr:pic>
        <xdr:nvPicPr>
          <xdr:cNvPr id="10" name="Picture 9">
            <a:extLst>
              <a:ext uri="{FF2B5EF4-FFF2-40B4-BE49-F238E27FC236}">
                <a16:creationId xmlns:a16="http://schemas.microsoft.com/office/drawing/2014/main" id="{00000000-0008-0000-0700-00000A000000}"/>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462645" y="1251857"/>
            <a:ext cx="653142" cy="774422"/>
          </a:xfrm>
          <a:prstGeom prst="rect">
            <a:avLst/>
          </a:prstGeom>
        </xdr:spPr>
      </xdr:pic>
    </xdr:grpSp>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0</xdr:colOff>
      <xdr:row>0</xdr:row>
      <xdr:rowOff>90491</xdr:rowOff>
    </xdr:from>
    <xdr:to>
      <xdr:col>1</xdr:col>
      <xdr:colOff>619645</xdr:colOff>
      <xdr:row>0</xdr:row>
      <xdr:rowOff>706009</xdr:rowOff>
    </xdr:to>
    <xdr:pic>
      <xdr:nvPicPr>
        <xdr:cNvPr id="4" name="Picture 3">
          <a:extLst>
            <a:ext uri="{FF2B5EF4-FFF2-40B4-BE49-F238E27FC236}">
              <a16:creationId xmlns:a16="http://schemas.microsoft.com/office/drawing/2014/main" id="{00000000-0008-0000-08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5263" y="90491"/>
          <a:ext cx="617740" cy="619328"/>
        </a:xfrm>
        <a:prstGeom prst="rect">
          <a:avLst/>
        </a:prstGeom>
      </xdr:spPr>
    </xdr:pic>
    <xdr:clientData/>
  </xdr:twoCellAnchor>
  <xdr:twoCellAnchor editAs="oneCell">
    <xdr:from>
      <xdr:col>3</xdr:col>
      <xdr:colOff>674412</xdr:colOff>
      <xdr:row>0</xdr:row>
      <xdr:rowOff>203635</xdr:rowOff>
    </xdr:from>
    <xdr:to>
      <xdr:col>3</xdr:col>
      <xdr:colOff>1740641</xdr:colOff>
      <xdr:row>0</xdr:row>
      <xdr:rowOff>602923</xdr:rowOff>
    </xdr:to>
    <xdr:pic>
      <xdr:nvPicPr>
        <xdr:cNvPr id="5" name="Graphic 4">
          <a:extLst>
            <a:ext uri="{FF2B5EF4-FFF2-40B4-BE49-F238E27FC236}">
              <a16:creationId xmlns:a16="http://schemas.microsoft.com/office/drawing/2014/main" id="{00000000-0008-0000-08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7218087" y="203635"/>
          <a:ext cx="1068134" cy="401193"/>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0</xdr:colOff>
      <xdr:row>0</xdr:row>
      <xdr:rowOff>135860</xdr:rowOff>
    </xdr:from>
    <xdr:to>
      <xdr:col>1</xdr:col>
      <xdr:colOff>475562</xdr:colOff>
      <xdr:row>1</xdr:row>
      <xdr:rowOff>246425</xdr:rowOff>
    </xdr:to>
    <xdr:pic>
      <xdr:nvPicPr>
        <xdr:cNvPr id="21" name="ESA Logo">
          <a:extLst>
            <a:ext uri="{FF2B5EF4-FFF2-40B4-BE49-F238E27FC236}">
              <a16:creationId xmlns:a16="http://schemas.microsoft.com/office/drawing/2014/main" id="{00000000-0008-0000-0900-00001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0500" y="135860"/>
          <a:ext cx="479372" cy="619200"/>
        </a:xfrm>
        <a:prstGeom prst="rect">
          <a:avLst/>
        </a:prstGeom>
      </xdr:spPr>
    </xdr:pic>
    <xdr:clientData/>
  </xdr:twoCellAnchor>
  <xdr:twoCellAnchor editAs="oneCell">
    <xdr:from>
      <xdr:col>2</xdr:col>
      <xdr:colOff>3227384</xdr:colOff>
      <xdr:row>0</xdr:row>
      <xdr:rowOff>244672</xdr:rowOff>
    </xdr:from>
    <xdr:to>
      <xdr:col>2</xdr:col>
      <xdr:colOff>4773930</xdr:colOff>
      <xdr:row>1</xdr:row>
      <xdr:rowOff>135427</xdr:rowOff>
    </xdr:to>
    <xdr:pic>
      <xdr:nvPicPr>
        <xdr:cNvPr id="6" name="Network Rail Logo">
          <a:extLst>
            <a:ext uri="{FF2B5EF4-FFF2-40B4-BE49-F238E27FC236}">
              <a16:creationId xmlns:a16="http://schemas.microsoft.com/office/drawing/2014/main" id="{00000000-0008-0000-0900-000006000000}"/>
            </a:ext>
          </a:extLst>
        </xdr:cNvPr>
        <xdr:cNvPicPr>
          <a:picLocks noChangeAspect="1"/>
        </xdr:cNvPicPr>
      </xdr:nvPicPr>
      <xdr:blipFill>
        <a:blip xmlns:r="http://schemas.openxmlformats.org/officeDocument/2006/relationships" r:embed="rId2"/>
        <a:stretch>
          <a:fillRect/>
        </a:stretch>
      </xdr:blipFill>
      <xdr:spPr>
        <a:xfrm>
          <a:off x="4979984" y="244672"/>
          <a:ext cx="1542736" cy="405105"/>
        </a:xfrm>
        <a:prstGeom prst="rect">
          <a:avLst/>
        </a:prstGeom>
      </xdr:spPr>
    </xdr:pic>
    <xdr:clientData/>
  </xdr:twoCellAnchor>
  <xdr:twoCellAnchor editAs="oneCell">
    <xdr:from>
      <xdr:col>2</xdr:col>
      <xdr:colOff>2752724</xdr:colOff>
      <xdr:row>17</xdr:row>
      <xdr:rowOff>38100</xdr:rowOff>
    </xdr:from>
    <xdr:to>
      <xdr:col>7</xdr:col>
      <xdr:colOff>1578472</xdr:colOff>
      <xdr:row>17</xdr:row>
      <xdr:rowOff>266701</xdr:rowOff>
    </xdr:to>
    <xdr:pic>
      <xdr:nvPicPr>
        <xdr:cNvPr id="5" name="RAG Status Key">
          <a:extLst>
            <a:ext uri="{FF2B5EF4-FFF2-40B4-BE49-F238E27FC236}">
              <a16:creationId xmlns:a16="http://schemas.microsoft.com/office/drawing/2014/main" id="{00000000-0008-0000-0900-000005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467224" y="2705100"/>
          <a:ext cx="4494393" cy="2286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17</xdr:row>
      <xdr:rowOff>17929</xdr:rowOff>
    </xdr:from>
    <xdr:to>
      <xdr:col>2</xdr:col>
      <xdr:colOff>318879</xdr:colOff>
      <xdr:row>17</xdr:row>
      <xdr:rowOff>275665</xdr:rowOff>
    </xdr:to>
    <xdr:sp macro="[0]!ToogleCompactActionPlanView" textlink="">
      <xdr:nvSpPr>
        <xdr:cNvPr id="7" name="btnCompactView">
          <a:extLst>
            <a:ext uri="{FF2B5EF4-FFF2-40B4-BE49-F238E27FC236}">
              <a16:creationId xmlns:a16="http://schemas.microsoft.com/office/drawing/2014/main" id="{00000000-0008-0000-0900-000007000000}"/>
            </a:ext>
          </a:extLst>
        </xdr:cNvPr>
        <xdr:cNvSpPr/>
      </xdr:nvSpPr>
      <xdr:spPr>
        <a:xfrm>
          <a:off x="190500" y="2696135"/>
          <a:ext cx="1842879" cy="257736"/>
        </a:xfrm>
        <a:prstGeom prst="rect">
          <a:avLst/>
        </a:prstGeom>
        <a:solidFill>
          <a:srgbClr val="F07E26"/>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lang="en-GB" sz="1100">
              <a:solidFill>
                <a:srgbClr val="000000"/>
              </a:solidFill>
            </a:rPr>
            <a:t>Compact View ON</a:t>
          </a:r>
        </a:p>
      </xdr:txBody>
    </xdr:sp>
    <xdr:clientData/>
  </xdr:twoCellAnchor>
  <xdr:twoCellAnchor>
    <xdr:from>
      <xdr:col>2</xdr:col>
      <xdr:colOff>534520</xdr:colOff>
      <xdr:row>17</xdr:row>
      <xdr:rowOff>17929</xdr:rowOff>
    </xdr:from>
    <xdr:to>
      <xdr:col>2</xdr:col>
      <xdr:colOff>2377399</xdr:colOff>
      <xdr:row>17</xdr:row>
      <xdr:rowOff>275665</xdr:rowOff>
    </xdr:to>
    <xdr:sp macro="[0]!btnRefreshActionPlan" textlink="">
      <xdr:nvSpPr>
        <xdr:cNvPr id="8" name="btnRefreshActionPlan">
          <a:extLst>
            <a:ext uri="{FF2B5EF4-FFF2-40B4-BE49-F238E27FC236}">
              <a16:creationId xmlns:a16="http://schemas.microsoft.com/office/drawing/2014/main" id="{00000000-0008-0000-0900-000008000000}"/>
            </a:ext>
          </a:extLst>
        </xdr:cNvPr>
        <xdr:cNvSpPr/>
      </xdr:nvSpPr>
      <xdr:spPr>
        <a:xfrm>
          <a:off x="2249020" y="2684929"/>
          <a:ext cx="1842879" cy="257736"/>
        </a:xfrm>
        <a:prstGeom prst="rect">
          <a:avLst/>
        </a:prstGeom>
        <a:solidFill>
          <a:srgbClr val="F07E26"/>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lang="en-GB" sz="1100">
              <a:solidFill>
                <a:srgbClr val="000000"/>
              </a:solidFill>
            </a:rPr>
            <a:t>Refresh Action List</a:t>
          </a:r>
        </a:p>
      </xdr:txBody>
    </xdr:sp>
    <xdr:clientData/>
  </xdr:twoCellAnchor>
  <xdr:twoCellAnchor editAs="oneCell">
    <xdr:from>
      <xdr:col>6</xdr:col>
      <xdr:colOff>125095</xdr:colOff>
      <xdr:row>0</xdr:row>
      <xdr:rowOff>165390</xdr:rowOff>
    </xdr:from>
    <xdr:to>
      <xdr:col>13</xdr:col>
      <xdr:colOff>7620</xdr:colOff>
      <xdr:row>8</xdr:row>
      <xdr:rowOff>295275</xdr:rowOff>
    </xdr:to>
    <xdr:pic>
      <xdr:nvPicPr>
        <xdr:cNvPr id="10249" name="heatmap">
          <a:extLst>
            <a:ext uri="{FF2B5EF4-FFF2-40B4-BE49-F238E27FC236}">
              <a16:creationId xmlns:a16="http://schemas.microsoft.com/office/drawing/2014/main" id="{00000000-0008-0000-0900-00000928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649720" y="165390"/>
          <a:ext cx="8026400" cy="23777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304800</xdr:colOff>
          <xdr:row>1</xdr:row>
          <xdr:rowOff>165100</xdr:rowOff>
        </xdr:from>
        <xdr:to>
          <xdr:col>2</xdr:col>
          <xdr:colOff>508000</xdr:colOff>
          <xdr:row>3</xdr:row>
          <xdr:rowOff>88900</xdr:rowOff>
        </xdr:to>
        <xdr:sp macro="" textlink="">
          <xdr:nvSpPr>
            <xdr:cNvPr id="29698" name="Button 2" hidden="1">
              <a:extLst>
                <a:ext uri="{63B3BB69-23CF-44E3-9099-C40C66FF867C}">
                  <a14:compatExt spid="_x0000_s29698"/>
                </a:ext>
                <a:ext uri="{FF2B5EF4-FFF2-40B4-BE49-F238E27FC236}">
                  <a16:creationId xmlns:a16="http://schemas.microsoft.com/office/drawing/2014/main" id="{00000000-0008-0000-0A00-0000027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100" b="0" i="0" u="none" strike="noStrike" baseline="0">
                  <a:solidFill>
                    <a:srgbClr val="000000"/>
                  </a:solidFill>
                  <a:latin typeface="Calibri"/>
                  <a:cs typeface="Calibri"/>
                </a:rPr>
                <a:t>Rebuild Core Structures</a:t>
              </a: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16</xdr:col>
          <xdr:colOff>241300</xdr:colOff>
          <xdr:row>0</xdr:row>
          <xdr:rowOff>190500</xdr:rowOff>
        </xdr:from>
        <xdr:to>
          <xdr:col>17</xdr:col>
          <xdr:colOff>241300</xdr:colOff>
          <xdr:row>0</xdr:row>
          <xdr:rowOff>717550</xdr:rowOff>
        </xdr:to>
        <xdr:sp macro="" textlink="">
          <xdr:nvSpPr>
            <xdr:cNvPr id="119809" name="Button 1" hidden="1">
              <a:extLst>
                <a:ext uri="{63B3BB69-23CF-44E3-9099-C40C66FF867C}">
                  <a14:compatExt spid="_x0000_s119809"/>
                </a:ext>
                <a:ext uri="{FF2B5EF4-FFF2-40B4-BE49-F238E27FC236}">
                  <a16:creationId xmlns:a16="http://schemas.microsoft.com/office/drawing/2014/main" id="{00000000-0008-0000-0C00-000001D401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100" b="0" i="0" u="none" strike="noStrike" baseline="0">
                  <a:solidFill>
                    <a:srgbClr val="000000"/>
                  </a:solidFill>
                  <a:latin typeface="Calibri"/>
                  <a:cs typeface="Calibri"/>
                </a:rPr>
                <a:t>Validate Logic</a:t>
              </a:r>
            </a:p>
          </xdr:txBody>
        </xdr:sp>
        <xdr:clientData fPrintsWithSheet="0"/>
      </xdr:twoCellAnchor>
    </mc:Choice>
    <mc:Fallback/>
  </mc:AlternateContent>
</xdr:wsDr>
</file>

<file path=xl/persons/person.xml><?xml version="1.0" encoding="utf-8"?>
<personList xmlns="http://schemas.microsoft.com/office/spreadsheetml/2018/threadedcomments" xmlns:x="http://schemas.openxmlformats.org/spreadsheetml/2006/main">
  <person displayName="Hill, Adam (UK)" id="{5A2F56C0-2952-43F3-8B44-18B4CE274048}" userId="S::Adam.Hill@wsp.com::97adc81d-fd88-4414-a502-3221810a690a"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D9B9B7C4-DFB1-4268-8B85-ED07FF73C363}" name="tblPQs" displayName="tblPQs" ref="B8:G11" totalsRowShown="0" headerRowDxfId="25" dataDxfId="24">
  <autoFilter ref="B8:G11" xr:uid="{6C6105C2-FB98-4877-949F-9ABB0D3AF167}">
    <filterColumn colId="0" hiddenButton="1"/>
    <filterColumn colId="1" hiddenButton="1"/>
    <filterColumn colId="2" hiddenButton="1"/>
    <filterColumn colId="3" hiddenButton="1"/>
    <filterColumn colId="4" hiddenButton="1"/>
    <filterColumn colId="5" hiddenButton="1"/>
  </autoFilter>
  <tableColumns count="6">
    <tableColumn id="1" xr3:uid="{F9AE037E-036B-4C76-B85B-A9B3FDDD2A76}" name="Ref" dataDxfId="23"/>
    <tableColumn id="2" xr3:uid="{FB4E709F-8B88-4689-B159-7775401BA849}" name="Sheet" dataDxfId="22">
      <calculatedColumnFormula>'1. Project Info'!#REF!</calculatedColumnFormula>
    </tableColumn>
    <tableColumn id="3" xr3:uid="{9B406317-CEFA-485B-BD61-61384129B847}" name="Cell" dataDxfId="21"/>
    <tableColumn id="4" xr3:uid="{DBC181F7-848D-45F3-A8DC-134C635351BD}" name="Response" dataDxfId="20">
      <calculatedColumnFormula>INDIRECT("'"&amp;tblPQs[[#This Row],[Sheet]]&amp;"'!"&amp;tblPQs[[#This Row],[Cell]],TRUE)</calculatedColumnFormula>
    </tableColumn>
    <tableColumn id="5" xr3:uid="{4BEAEEB2-B326-4E3C-A5F9-7DE1F3D6325B}" name="Previous Response" dataDxfId="19"/>
    <tableColumn id="6" xr3:uid="{4F1C1682-23CB-49AD-A805-3BCA40597E8A}" name="Question text" dataDxfId="1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7000000}" name="tblESRTypes" displayName="tblESRTypes" ref="F6:F9" totalsRowShown="0" headerRowDxfId="17" headerRowBorderDxfId="16" tableBorderDxfId="15" totalsRowBorderDxfId="14">
  <autoFilter ref="F6:F9" xr:uid="{00000000-0009-0000-0100-000001000000}"/>
  <tableColumns count="1">
    <tableColumn id="1" xr3:uid="{00000000-0010-0000-0700-000001000000}" name="ESR Type"/>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8000000}" name="tblQuestionTypes" displayName="tblQuestionTypes" ref="H6:H11" totalsRowShown="0" headerRowDxfId="13" headerRowBorderDxfId="12" tableBorderDxfId="11" totalsRowBorderDxfId="10">
  <autoFilter ref="H6:H11" xr:uid="{00000000-0009-0000-0100-000005000000}"/>
  <tableColumns count="1">
    <tableColumn id="1" xr3:uid="{00000000-0010-0000-0800-000001000000}" name="Question_type"/>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496C1E98-5970-4AD9-AB0C-01F0FAA262FB}" name="tblProjectValues" displayName="tblProjectValues" ref="C6:D14" totalsRowShown="0" headerRowDxfId="9" dataDxfId="8">
  <autoFilter ref="C6:D14" xr:uid="{08A66E7A-95E8-4C26-938C-FEC04274B55D}"/>
  <sortState xmlns:xlrd2="http://schemas.microsoft.com/office/spreadsheetml/2017/richdata2" ref="C7:D14">
    <sortCondition ref="D6:D14"/>
  </sortState>
  <tableColumns count="2">
    <tableColumn id="1" xr3:uid="{EFCE57E6-6CB7-4252-BA78-42B11B6C6C20}" name="Value" dataDxfId="7"/>
    <tableColumn id="2" xr3:uid="{46FB6985-1F5A-4383-9946-7596490C02F6}" name="Code" dataDxfId="6"/>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4D530E6-83AD-4AD8-838C-80B444B2CAD2}" name="tblGRIPStages" displayName="tblGRIPStages" ref="L6:L15" totalsRowShown="0" dataDxfId="5">
  <autoFilter ref="L6:L15" xr:uid="{102E4DDF-AA86-4E3C-A73F-6BD2B47FD72D}"/>
  <tableColumns count="1">
    <tableColumn id="1" xr3:uid="{23B7DBCB-0DF4-424D-8EB8-B26E80D3B3B6}" name="PACE Stages" dataDxfId="4"/>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5CBAE1F8-E99C-41E9-AA73-9AEF9E129613}" name="tblClientOrg" displayName="tblClientOrg" ref="J6:J13" totalsRowShown="0">
  <autoFilter ref="J6:J13" xr:uid="{31B9D991-5522-4146-AA76-27E8FB833A9E}"/>
  <tableColumns count="1">
    <tableColumn id="1" xr3:uid="{ED2C07B6-31B5-46D9-B9C1-2375C9BFAE1F}" name="Client Org"/>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406FE9F-59EF-4486-8C6F-2AB29CCD3EBF}" name="tblLevelOfControl" displayName="tblLevelOfControl" ref="N6:N11" totalsRowShown="0" dataDxfId="3">
  <autoFilter ref="N6:N11" xr:uid="{DBC54C4C-BA9D-4756-97B6-83BA7A7CB090}"/>
  <tableColumns count="1">
    <tableColumn id="1" xr3:uid="{BC853B93-C74F-4210-9301-8C9E6484F04E}" name="Level of Control" dataDxfId="2"/>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AA5F3CA-BD0D-484D-9554-3E956D860279}" name="tblLevelOfControl3" displayName="tblLevelOfControl3" ref="P6:P21" totalsRowShown="0" dataDxfId="1">
  <autoFilter ref="P6:P21" xr:uid="{8CF814DC-4FE5-4077-8208-3280ACFF99FA}"/>
  <tableColumns count="1">
    <tableColumn id="1" xr3:uid="{090DC7FF-17F4-435B-9CA7-6BB71CA131AD}" name="Regions and Routes" dataDxfId="0"/>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2901E01-8E8B-451D-9DC6-6E70D3EBC90F}" name="tblYesNo" displayName="tblYesNo" ref="R6:R8" totalsRowShown="0">
  <autoFilter ref="R6:R8" xr:uid="{22CFD29D-1FDF-48C2-92FE-31D0A3BC95B7}"/>
  <tableColumns count="1">
    <tableColumn id="1" xr3:uid="{248DF2B0-00D0-4516-BC42-9D510E6904A3}" name="lstYesNo"/>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A482A1A5-FF21-4E9D-9C07-702282172AE8}" name="tblStatus" displayName="tblStatus" ref="T6:T9" totalsRowShown="0">
  <autoFilter ref="T6:T9" xr:uid="{ACAEB311-732F-482E-94E0-98A18F9C440C}"/>
  <tableColumns count="1">
    <tableColumn id="1" xr3:uid="{90527A3A-4BB1-4FEA-8D12-E99A71CF76C1}" name="Status"/>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C18" dT="2020-07-30T10:01:20.70" personId="{5A2F56C0-2952-43F3-8B44-18B4CE274048}" id="{E871D71F-1D1C-4F9C-8CCC-EC30DE851748}">
    <text>Removed A26
as it has been deleted.</text>
  </threadedComment>
  <threadedComment ref="D18" dT="2020-07-30T10:01:20.70" personId="{5A2F56C0-2952-43F3-8B44-18B4CE274048}" id="{C2B8EDA4-717B-4115-BED6-D550F613F465}">
    <text>Removed A26
as it has been deleted.</text>
  </threadedComment>
  <threadedComment ref="D22" dT="2020-07-30T12:04:06.83" personId="{5A2F56C0-2952-43F3-8B44-18B4CE274048}" id="{EA1394BC-D13C-41EE-885F-AC40B992C18E}">
    <text>|A22 deleted as question has been removed</text>
  </threadedComment>
  <threadedComment ref="C24" dT="2020-07-30T10:01:00.93" personId="{5A2F56C0-2952-43F3-8B44-18B4CE274048}" id="{674AD3E3-A510-44C6-8E0F-21282B20144B}">
    <text>Removed |A26 as the question has been removed.</text>
  </threadedComment>
  <threadedComment ref="D24" dT="2020-07-30T12:08:07.87" personId="{5A2F56C0-2952-43F3-8B44-18B4CE274048}" id="{FC107867-1B24-4AAB-8845-2ACD010B2795}">
    <text>|D14 removed as question has been removed</text>
  </threadedComment>
</ThreadedComments>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sustainabledevelopment@networkrail.co.uk"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4.bin"/><Relationship Id="rId1" Type="http://schemas.openxmlformats.org/officeDocument/2006/relationships/hyperlink" Target="http://orgcharting/OPE/" TargetMode="Externa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1.xml"/><Relationship Id="rId1" Type="http://schemas.openxmlformats.org/officeDocument/2006/relationships/printerSettings" Target="../printerSettings/printerSettings11.bin"/><Relationship Id="rId5" Type="http://schemas.openxmlformats.org/officeDocument/2006/relationships/table" Target="../tables/table1.xml"/><Relationship Id="rId4" Type="http://schemas.openxmlformats.org/officeDocument/2006/relationships/ctrlProp" Target="../ctrlProps/ctrlProp1.xm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drawing" Target="../drawings/drawing12.xml"/><Relationship Id="rId7" Type="http://schemas.microsoft.com/office/2017/10/relationships/threadedComment" Target="../threadedComments/threadedComment1.xml"/><Relationship Id="rId2" Type="http://schemas.openxmlformats.org/officeDocument/2006/relationships/printerSettings" Target="../printerSettings/printerSettings13.bin"/><Relationship Id="rId1" Type="http://schemas.openxmlformats.org/officeDocument/2006/relationships/hyperlink" Target="mailto:SuicidePreventionProgramme@networkrail.co.uk" TargetMode="External"/><Relationship Id="rId6" Type="http://schemas.openxmlformats.org/officeDocument/2006/relationships/comments" Target="../comments1.xml"/><Relationship Id="rId5" Type="http://schemas.openxmlformats.org/officeDocument/2006/relationships/ctrlProp" Target="../ctrlProps/ctrlProp2.xml"/><Relationship Id="rId4" Type="http://schemas.openxmlformats.org/officeDocument/2006/relationships/vmlDrawing" Target="../drawings/vmlDrawing2.vml"/></Relationships>
</file>

<file path=xl/worksheets/_rels/sheet1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2" Type="http://schemas.openxmlformats.org/officeDocument/2006/relationships/table" Target="../tables/table2.xml"/><Relationship Id="rId1" Type="http://schemas.openxmlformats.org/officeDocument/2006/relationships/printerSettings" Target="../printerSettings/printerSettings14.bin"/><Relationship Id="rId6" Type="http://schemas.openxmlformats.org/officeDocument/2006/relationships/table" Target="../tables/table6.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INTRO"/>
  <dimension ref="A1:AC20"/>
  <sheetViews>
    <sheetView showGridLines="0" topLeftCell="A8" workbookViewId="0">
      <selection activeCell="F16" sqref="F16"/>
    </sheetView>
  </sheetViews>
  <sheetFormatPr defaultColWidth="0" defaultRowHeight="14.5" zeroHeight="1" x14ac:dyDescent="0.35"/>
  <cols>
    <col min="1" max="1" width="5.54296875" customWidth="1"/>
    <col min="2" max="13" width="9.1796875" customWidth="1"/>
    <col min="14" max="14" width="10.81640625" customWidth="1"/>
    <col min="15" max="15" width="5.54296875" customWidth="1"/>
    <col min="16" max="29" width="0" hidden="1" customWidth="1"/>
    <col min="30" max="16384" width="9.1796875" hidden="1"/>
  </cols>
  <sheetData>
    <row r="1" spans="1:29" s="3" customFormat="1" ht="28.5" customHeight="1" x14ac:dyDescent="0.35">
      <c r="A1" s="46"/>
      <c r="B1" s="22"/>
      <c r="C1" s="46"/>
      <c r="D1" s="46"/>
      <c r="E1" s="46"/>
      <c r="F1" s="46"/>
      <c r="G1" s="46"/>
      <c r="H1" s="46"/>
      <c r="I1" s="46"/>
      <c r="J1" s="46"/>
      <c r="K1" s="46"/>
      <c r="L1" s="46"/>
      <c r="M1" s="46"/>
      <c r="N1" s="46"/>
      <c r="O1" s="46"/>
      <c r="P1" s="46"/>
      <c r="Q1" s="46"/>
      <c r="R1" s="46"/>
      <c r="S1" s="46"/>
      <c r="T1" s="46"/>
      <c r="U1" s="46"/>
      <c r="V1" s="46"/>
      <c r="W1" s="46"/>
      <c r="X1" s="46"/>
      <c r="Y1" s="46"/>
      <c r="Z1" s="46"/>
      <c r="AA1" s="46"/>
      <c r="AB1" s="46"/>
      <c r="AC1" s="46"/>
    </row>
    <row r="2" spans="1:29" s="3" customFormat="1" ht="40.5" customHeight="1" x14ac:dyDescent="0.35">
      <c r="A2" s="46"/>
      <c r="B2" s="46"/>
      <c r="C2" s="46"/>
      <c r="D2" s="52" t="s">
        <v>0</v>
      </c>
      <c r="E2" s="30"/>
      <c r="F2" s="30"/>
      <c r="G2" s="30"/>
      <c r="H2" s="30"/>
      <c r="I2" s="30"/>
      <c r="J2" s="30"/>
      <c r="K2" s="30"/>
      <c r="L2" s="30"/>
      <c r="M2" s="30"/>
      <c r="N2" s="46"/>
      <c r="O2" s="46"/>
      <c r="P2" s="46"/>
      <c r="Q2" s="46"/>
      <c r="R2" s="46"/>
      <c r="S2" s="46"/>
      <c r="T2" s="46"/>
      <c r="U2" s="46"/>
      <c r="V2" s="46"/>
      <c r="W2" s="46"/>
      <c r="X2" s="46"/>
      <c r="Y2" s="46"/>
      <c r="Z2" s="46"/>
      <c r="AA2" s="46"/>
      <c r="AB2" s="46"/>
      <c r="AC2" s="46"/>
    </row>
    <row r="3" spans="1:29" s="3" customFormat="1" ht="13.5" customHeight="1" x14ac:dyDescent="0.35">
      <c r="A3" s="46"/>
      <c r="B3" s="22"/>
      <c r="C3" s="46"/>
      <c r="D3" s="46"/>
      <c r="E3" s="46"/>
      <c r="F3" s="46"/>
      <c r="G3" s="46"/>
      <c r="H3" s="46"/>
      <c r="I3" s="46"/>
      <c r="J3" s="46"/>
      <c r="K3" s="46"/>
      <c r="L3" s="46"/>
      <c r="M3" s="46"/>
      <c r="N3" s="46"/>
      <c r="O3" s="46"/>
      <c r="P3" s="46"/>
      <c r="Q3" s="103"/>
      <c r="R3" s="103"/>
      <c r="S3" s="103"/>
      <c r="T3" s="103"/>
      <c r="U3" s="103"/>
      <c r="V3" s="103"/>
      <c r="W3" s="103"/>
      <c r="X3" s="103"/>
      <c r="Y3" s="103"/>
      <c r="Z3" s="103"/>
      <c r="AA3" s="103"/>
      <c r="AB3" s="103"/>
      <c r="AC3" s="103"/>
    </row>
    <row r="4" spans="1:29" ht="18.75" customHeight="1" x14ac:dyDescent="0.35">
      <c r="A4" s="103"/>
      <c r="B4" s="103"/>
      <c r="C4" s="47"/>
      <c r="D4" s="387" t="s">
        <v>1</v>
      </c>
      <c r="E4" s="387"/>
      <c r="F4" s="387"/>
      <c r="G4" s="387"/>
      <c r="H4" s="387"/>
      <c r="I4" s="387"/>
      <c r="J4" s="387"/>
      <c r="K4" s="387"/>
      <c r="L4" s="387"/>
      <c r="M4" s="28"/>
      <c r="N4" s="28"/>
      <c r="O4" s="103"/>
      <c r="P4" s="103"/>
      <c r="Q4" s="103"/>
      <c r="R4" s="103"/>
      <c r="S4" s="103"/>
      <c r="T4" s="103"/>
      <c r="U4" s="103"/>
      <c r="V4" s="103"/>
      <c r="W4" s="103"/>
      <c r="X4" s="103"/>
      <c r="Y4" s="103"/>
      <c r="Z4" s="103"/>
      <c r="AA4" s="103"/>
      <c r="AB4" s="103"/>
      <c r="AC4" s="103"/>
    </row>
    <row r="5" spans="1:29" ht="11.25" customHeight="1" x14ac:dyDescent="0.35">
      <c r="A5" s="103"/>
      <c r="B5" s="28"/>
      <c r="C5" s="28"/>
      <c r="D5" s="28"/>
      <c r="E5" s="28"/>
      <c r="F5" s="28"/>
      <c r="G5" s="28"/>
      <c r="H5" s="28"/>
      <c r="I5" s="28"/>
      <c r="J5" s="28"/>
      <c r="K5" s="28"/>
      <c r="L5" s="28"/>
      <c r="M5" s="28"/>
      <c r="N5" s="28"/>
      <c r="O5" s="103"/>
      <c r="P5" s="103"/>
      <c r="Q5" s="103"/>
      <c r="R5" s="103"/>
      <c r="S5" s="103"/>
      <c r="T5" s="103"/>
      <c r="U5" s="103"/>
      <c r="V5" s="103"/>
      <c r="W5" s="103"/>
      <c r="X5" s="103"/>
      <c r="Y5" s="103"/>
      <c r="Z5" s="103"/>
      <c r="AA5" s="103"/>
      <c r="AB5" s="103"/>
      <c r="AC5" s="103"/>
    </row>
    <row r="6" spans="1:29" ht="23.25" customHeight="1" x14ac:dyDescent="0.35">
      <c r="A6" s="103"/>
      <c r="B6" s="390" t="s">
        <v>2</v>
      </c>
      <c r="C6" s="390"/>
      <c r="D6" s="390"/>
      <c r="E6" s="390"/>
      <c r="F6" s="390"/>
      <c r="G6" s="390"/>
      <c r="H6" s="390"/>
      <c r="I6" s="390"/>
      <c r="J6" s="390"/>
      <c r="K6" s="390"/>
      <c r="L6" s="390"/>
      <c r="M6" s="245"/>
      <c r="N6" s="245"/>
      <c r="O6" s="103"/>
      <c r="P6" s="103"/>
      <c r="Q6" s="103"/>
      <c r="R6" s="103"/>
      <c r="S6" s="103"/>
      <c r="T6" s="103"/>
      <c r="U6" s="103"/>
      <c r="V6" s="103"/>
      <c r="W6" s="103"/>
      <c r="X6" s="103"/>
      <c r="Y6" s="103"/>
      <c r="Z6" s="103"/>
      <c r="AA6" s="103"/>
      <c r="AB6" s="103"/>
      <c r="AC6" s="103"/>
    </row>
    <row r="7" spans="1:29" x14ac:dyDescent="0.35">
      <c r="A7" s="103"/>
      <c r="B7" s="390"/>
      <c r="C7" s="390"/>
      <c r="D7" s="390"/>
      <c r="E7" s="390"/>
      <c r="F7" s="390"/>
      <c r="G7" s="390"/>
      <c r="H7" s="390"/>
      <c r="I7" s="390"/>
      <c r="J7" s="390"/>
      <c r="K7" s="390"/>
      <c r="L7" s="390"/>
      <c r="M7" s="245"/>
      <c r="N7" s="245"/>
      <c r="O7" s="40"/>
      <c r="P7" s="103"/>
      <c r="Q7" s="103"/>
      <c r="R7" s="103"/>
      <c r="S7" s="103"/>
      <c r="T7" s="103"/>
      <c r="U7" s="103"/>
      <c r="V7" s="103"/>
      <c r="W7" s="103"/>
      <c r="X7" s="103"/>
      <c r="Y7" s="103"/>
      <c r="Z7" s="103"/>
      <c r="AA7" s="103"/>
      <c r="AB7" s="103"/>
      <c r="AC7" s="103"/>
    </row>
    <row r="8" spans="1:29" s="27" customFormat="1" ht="9" customHeight="1" x14ac:dyDescent="0.35">
      <c r="A8" s="103"/>
      <c r="B8" s="246"/>
      <c r="C8" s="246"/>
      <c r="D8" s="246"/>
      <c r="E8" s="246"/>
      <c r="F8" s="246"/>
      <c r="G8" s="246"/>
      <c r="H8" s="246"/>
      <c r="I8" s="246"/>
      <c r="J8" s="246"/>
      <c r="K8" s="246"/>
      <c r="L8" s="246"/>
      <c r="M8" s="246"/>
      <c r="N8" s="246"/>
      <c r="O8" s="103"/>
      <c r="P8" s="103"/>
      <c r="Q8" s="103"/>
      <c r="R8" s="103"/>
      <c r="S8" s="103"/>
      <c r="T8" s="103"/>
      <c r="U8" s="103"/>
      <c r="V8" s="103"/>
      <c r="W8" s="103"/>
      <c r="X8" s="103"/>
      <c r="Y8" s="103"/>
      <c r="Z8" s="103"/>
      <c r="AA8" s="103"/>
      <c r="AB8" s="103"/>
      <c r="AC8" s="103"/>
    </row>
    <row r="9" spans="1:29" ht="29.25" customHeight="1" x14ac:dyDescent="0.35">
      <c r="A9" s="103"/>
      <c r="B9" s="388" t="s">
        <v>3</v>
      </c>
      <c r="C9" s="388"/>
      <c r="D9" s="388"/>
      <c r="E9" s="388"/>
      <c r="F9" s="388"/>
      <c r="G9" s="388"/>
      <c r="H9" s="388"/>
      <c r="I9" s="388"/>
      <c r="J9" s="388"/>
      <c r="K9" s="388"/>
      <c r="L9" s="388"/>
      <c r="M9" s="388"/>
      <c r="N9" s="388"/>
      <c r="O9" s="31"/>
      <c r="P9" s="103"/>
      <c r="Q9" s="103"/>
      <c r="R9" s="103"/>
      <c r="S9" s="103"/>
      <c r="T9" s="103"/>
      <c r="U9" s="103"/>
      <c r="V9" s="103"/>
      <c r="W9" s="103"/>
      <c r="X9" s="103"/>
      <c r="Y9" s="103"/>
      <c r="Z9" s="103"/>
      <c r="AA9" s="103"/>
      <c r="AB9" s="103"/>
      <c r="AC9" s="103"/>
    </row>
    <row r="10" spans="1:29" ht="33.75" customHeight="1" x14ac:dyDescent="0.35">
      <c r="A10" s="103"/>
      <c r="B10" s="388"/>
      <c r="C10" s="388"/>
      <c r="D10" s="388"/>
      <c r="E10" s="388"/>
      <c r="F10" s="388"/>
      <c r="G10" s="388"/>
      <c r="H10" s="388"/>
      <c r="I10" s="388"/>
      <c r="J10" s="388"/>
      <c r="K10" s="388"/>
      <c r="L10" s="388"/>
      <c r="M10" s="388"/>
      <c r="N10" s="388"/>
      <c r="O10" s="31"/>
      <c r="P10" s="103"/>
      <c r="Q10" s="103"/>
      <c r="R10" s="103"/>
      <c r="S10" s="103"/>
      <c r="T10" s="103"/>
      <c r="U10" s="103"/>
      <c r="V10" s="103"/>
      <c r="W10" s="103"/>
      <c r="X10" s="103"/>
      <c r="Y10" s="103"/>
      <c r="Z10" s="103"/>
      <c r="AA10" s="103"/>
      <c r="AB10" s="103"/>
      <c r="AC10" s="103"/>
    </row>
    <row r="11" spans="1:29" s="27" customFormat="1" ht="11.25" customHeight="1" x14ac:dyDescent="0.35">
      <c r="A11" s="103"/>
      <c r="B11" s="245"/>
      <c r="C11" s="245"/>
      <c r="D11" s="245"/>
      <c r="E11" s="245"/>
      <c r="F11" s="245"/>
      <c r="G11" s="245"/>
      <c r="H11" s="245"/>
      <c r="I11" s="245"/>
      <c r="J11" s="245"/>
      <c r="K11" s="245"/>
      <c r="L11" s="245"/>
      <c r="M11" s="245"/>
      <c r="N11" s="245"/>
      <c r="O11" s="103"/>
      <c r="P11" s="103"/>
      <c r="Q11" s="103"/>
      <c r="R11" s="103"/>
      <c r="S11" s="103"/>
      <c r="T11" s="103"/>
      <c r="U11" s="103"/>
      <c r="V11" s="103"/>
      <c r="W11" s="103"/>
      <c r="X11" s="103"/>
      <c r="Y11" s="103"/>
      <c r="Z11" s="103"/>
      <c r="AA11" s="103"/>
      <c r="AB11" s="103"/>
      <c r="AC11" s="103"/>
    </row>
    <row r="12" spans="1:29" s="31" customFormat="1" ht="15" customHeight="1" x14ac:dyDescent="0.35">
      <c r="A12" s="103"/>
      <c r="B12" s="389" t="s">
        <v>4</v>
      </c>
      <c r="C12" s="389"/>
      <c r="D12" s="389"/>
      <c r="E12" s="389"/>
      <c r="F12" s="389"/>
      <c r="G12" s="389"/>
      <c r="H12" s="389"/>
      <c r="I12" s="389"/>
      <c r="J12" s="389"/>
      <c r="K12" s="389"/>
      <c r="L12" s="389"/>
      <c r="M12" s="389"/>
      <c r="N12" s="389"/>
      <c r="O12" s="34"/>
    </row>
    <row r="13" spans="1:29" s="29" customFormat="1" ht="9" customHeight="1" x14ac:dyDescent="0.35">
      <c r="A13" s="103"/>
      <c r="B13" s="389"/>
      <c r="C13" s="389"/>
      <c r="D13" s="389"/>
      <c r="E13" s="389"/>
      <c r="F13" s="389"/>
      <c r="G13" s="389"/>
      <c r="H13" s="389"/>
      <c r="I13" s="389"/>
      <c r="J13" s="389"/>
      <c r="K13" s="389"/>
      <c r="L13" s="389"/>
      <c r="M13" s="389"/>
      <c r="N13" s="389"/>
    </row>
    <row r="14" spans="1:29" s="29" customFormat="1" ht="15" customHeight="1" x14ac:dyDescent="0.35">
      <c r="A14" s="103"/>
      <c r="B14" s="393" t="s">
        <v>5</v>
      </c>
      <c r="C14" s="393"/>
      <c r="D14" s="393"/>
      <c r="E14" s="393"/>
      <c r="F14" s="393"/>
      <c r="G14" s="393"/>
      <c r="H14" s="393"/>
      <c r="I14" s="391" t="s">
        <v>6</v>
      </c>
      <c r="J14" s="392"/>
      <c r="K14" s="392"/>
      <c r="L14" s="392"/>
      <c r="M14" s="392"/>
      <c r="N14" s="247"/>
      <c r="O14" s="31"/>
    </row>
    <row r="15" spans="1:29" ht="9" customHeight="1" x14ac:dyDescent="0.35">
      <c r="A15" s="103"/>
      <c r="B15" s="247"/>
      <c r="C15" s="247"/>
      <c r="D15" s="247"/>
      <c r="E15" s="247"/>
      <c r="F15" s="247"/>
      <c r="G15" s="247"/>
      <c r="H15" s="247"/>
      <c r="I15" s="247"/>
      <c r="J15" s="247"/>
      <c r="K15" s="247"/>
      <c r="L15" s="247"/>
      <c r="M15" s="247"/>
      <c r="N15" s="247"/>
      <c r="O15" s="31"/>
      <c r="P15" s="103"/>
      <c r="Q15" s="103"/>
      <c r="R15" s="103"/>
      <c r="S15" s="103"/>
      <c r="T15" s="103"/>
      <c r="U15" s="103"/>
      <c r="V15" s="103"/>
      <c r="W15" s="103"/>
      <c r="X15" s="103"/>
      <c r="Y15" s="103"/>
      <c r="Z15" s="103"/>
      <c r="AA15" s="103"/>
      <c r="AB15" s="103"/>
      <c r="AC15" s="103"/>
    </row>
    <row r="16" spans="1:29" s="33" customFormat="1" ht="33.75" customHeight="1" x14ac:dyDescent="0.35">
      <c r="B16" s="195"/>
      <c r="C16" s="195"/>
      <c r="D16" s="195"/>
      <c r="E16" s="195"/>
      <c r="F16" s="195"/>
      <c r="G16" s="195"/>
      <c r="H16" s="195"/>
      <c r="I16" s="195"/>
      <c r="J16" s="195"/>
      <c r="K16" s="195"/>
      <c r="L16" s="195"/>
      <c r="M16" s="195"/>
      <c r="N16" s="195"/>
      <c r="O16" s="31"/>
    </row>
    <row r="17" spans="2:15" ht="24" customHeight="1" x14ac:dyDescent="0.35">
      <c r="B17" s="53" t="s">
        <v>7</v>
      </c>
      <c r="C17" s="303">
        <v>2.5</v>
      </c>
      <c r="D17" s="32"/>
      <c r="E17" s="32"/>
      <c r="F17" s="32"/>
      <c r="G17" s="32"/>
      <c r="H17" s="32"/>
      <c r="I17" s="32"/>
      <c r="J17" s="32"/>
      <c r="K17" s="32"/>
      <c r="L17" s="32"/>
      <c r="M17" s="32"/>
      <c r="N17" s="32"/>
      <c r="O17" s="103"/>
    </row>
    <row r="18" spans="2:15" x14ac:dyDescent="0.35">
      <c r="B18" s="366" t="s">
        <v>2187</v>
      </c>
      <c r="C18" s="38"/>
      <c r="D18" s="38"/>
      <c r="E18" s="38"/>
      <c r="F18" s="38"/>
      <c r="G18" s="38"/>
      <c r="H18" s="38"/>
      <c r="I18" s="38"/>
      <c r="J18" s="38"/>
      <c r="K18" s="38"/>
      <c r="L18" s="38"/>
      <c r="M18" s="38"/>
      <c r="N18" s="38"/>
      <c r="O18" s="103" t="s">
        <v>8</v>
      </c>
    </row>
    <row r="19" spans="2:15" s="103" customFormat="1" ht="23.25" hidden="1" customHeight="1" x14ac:dyDescent="0.35">
      <c r="B19" s="227"/>
      <c r="D19" s="38"/>
      <c r="E19" s="38"/>
      <c r="F19" s="38"/>
      <c r="G19" s="38"/>
      <c r="H19" s="38"/>
      <c r="I19" s="38"/>
      <c r="J19" s="38"/>
      <c r="K19" s="38"/>
      <c r="L19" s="38"/>
      <c r="M19" s="38"/>
      <c r="N19" s="38"/>
    </row>
    <row r="20" spans="2:15" ht="11.25" hidden="1" customHeight="1" x14ac:dyDescent="0.35">
      <c r="B20" s="103"/>
      <c r="C20" s="103"/>
      <c r="D20" s="103"/>
      <c r="E20" s="103"/>
      <c r="F20" s="103"/>
      <c r="G20" s="103"/>
      <c r="H20" s="103"/>
      <c r="I20" s="103"/>
      <c r="J20" s="103"/>
      <c r="K20" s="103"/>
      <c r="L20" s="103"/>
      <c r="M20" s="103"/>
      <c r="N20" s="103"/>
      <c r="O20" s="103"/>
    </row>
  </sheetData>
  <sheetProtection algorithmName="SHA-512" hashValue="JPw44OlPSGVliShRFZeg0jLIepZ5jUFoXOXk0gzfi5awgnUKMDWsFje3P0Q8L62+toLKW2gAA8y58e17OBNHYg==" saltValue="LS5Cq3VBlDfeR/OkjtTFcw==" spinCount="100000" sheet="1" objects="1" scenarios="1" formatColumns="0" formatRows="0"/>
  <mergeCells count="6">
    <mergeCell ref="D4:L4"/>
    <mergeCell ref="B9:N10"/>
    <mergeCell ref="B12:N13"/>
    <mergeCell ref="B6:L7"/>
    <mergeCell ref="I14:M14"/>
    <mergeCell ref="B14:H14"/>
  </mergeCells>
  <hyperlinks>
    <hyperlink ref="I14" r:id="rId1" xr:uid="{D4B3F316-7735-4E86-ACE6-FBE5AC96F2B2}"/>
  </hyperlinks>
  <pageMargins left="0.7" right="0.7" top="0.75" bottom="0.75" header="0.3" footer="0.3"/>
  <pageSetup paperSize="9" orientation="portrait" r:id="rId2"/>
  <headerFooter>
    <oddHeader>&amp;C&amp;"Calibri"&amp;10&amp;K000000OFFICIAL&amp;1#</oddHeader>
  </headerFooter>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GUIDE">
    <outlinePr summaryBelow="0"/>
  </sheetPr>
  <dimension ref="A1:V176"/>
  <sheetViews>
    <sheetView showGridLines="0" workbookViewId="0">
      <selection activeCell="D10" sqref="D10"/>
    </sheetView>
  </sheetViews>
  <sheetFormatPr defaultColWidth="0" defaultRowHeight="14.5" outlineLevelRow="3" x14ac:dyDescent="0.35"/>
  <cols>
    <col min="1" max="2" width="3.54296875" style="46" customWidth="1"/>
    <col min="3" max="3" width="22.81640625" style="46" customWidth="1"/>
    <col min="4" max="4" width="7" style="46" customWidth="1"/>
    <col min="5" max="7" width="10" style="46" customWidth="1"/>
    <col min="8" max="8" width="15" style="46" customWidth="1"/>
    <col min="9" max="11" width="10" style="46" customWidth="1"/>
    <col min="12" max="16" width="9.1796875" style="46" customWidth="1"/>
    <col min="17" max="17" width="3.54296875" style="46" customWidth="1"/>
    <col min="18" max="16384" width="9.1796875" style="46" hidden="1"/>
  </cols>
  <sheetData>
    <row r="1" spans="1:22" ht="66" customHeight="1" x14ac:dyDescent="0.35">
      <c r="A1" s="24"/>
      <c r="B1" s="191" t="s">
        <v>9</v>
      </c>
      <c r="D1" s="35"/>
      <c r="E1" s="4"/>
      <c r="F1" s="24"/>
      <c r="G1" s="24"/>
      <c r="H1" s="24"/>
      <c r="I1" s="24"/>
      <c r="J1" s="24"/>
      <c r="K1" s="24"/>
      <c r="L1" s="24"/>
      <c r="M1" s="24"/>
      <c r="N1" s="24"/>
      <c r="O1" s="24"/>
      <c r="P1" s="24"/>
      <c r="Q1" s="24"/>
    </row>
    <row r="2" spans="1:22" ht="18.75" customHeight="1" x14ac:dyDescent="0.35">
      <c r="B2" s="373" t="s">
        <v>10</v>
      </c>
      <c r="C2" s="125"/>
      <c r="D2" s="125"/>
      <c r="E2" s="125"/>
      <c r="F2" s="125"/>
      <c r="G2" s="125"/>
      <c r="H2" s="125"/>
      <c r="I2" s="125"/>
      <c r="J2" s="125"/>
      <c r="K2" s="125"/>
      <c r="L2" s="125"/>
      <c r="M2" s="125"/>
      <c r="N2" s="125"/>
      <c r="O2" s="125"/>
      <c r="P2" s="125"/>
    </row>
    <row r="3" spans="1:22" ht="18.75" customHeight="1" x14ac:dyDescent="0.35">
      <c r="B3" s="166" t="s">
        <v>11</v>
      </c>
      <c r="C3" s="166"/>
      <c r="D3" s="166"/>
      <c r="E3" s="166"/>
      <c r="F3" s="166"/>
      <c r="G3" s="166"/>
      <c r="H3" s="166"/>
      <c r="I3" s="166"/>
      <c r="J3" s="166"/>
      <c r="K3" s="166"/>
      <c r="L3" s="166"/>
      <c r="M3" s="166"/>
      <c r="N3" s="166"/>
      <c r="O3" s="166"/>
      <c r="P3" s="166"/>
    </row>
    <row r="4" spans="1:22" s="8" customFormat="1" ht="6" customHeight="1" x14ac:dyDescent="0.35">
      <c r="B4" s="4"/>
      <c r="C4" s="4"/>
      <c r="D4" s="4"/>
      <c r="E4" s="4"/>
      <c r="F4" s="4"/>
      <c r="G4" s="4"/>
      <c r="H4" s="4"/>
      <c r="I4" s="4"/>
      <c r="J4" s="4"/>
      <c r="K4" s="4"/>
      <c r="L4" s="4"/>
      <c r="M4" s="4"/>
      <c r="N4" s="4"/>
      <c r="O4" s="4"/>
      <c r="P4" s="4"/>
    </row>
    <row r="5" spans="1:22" ht="18.75" customHeight="1" x14ac:dyDescent="0.35">
      <c r="B5" s="373" t="s">
        <v>12</v>
      </c>
      <c r="C5" s="125"/>
      <c r="D5" s="125"/>
      <c r="E5" s="125"/>
      <c r="F5" s="125"/>
      <c r="G5" s="125"/>
      <c r="H5" s="125"/>
      <c r="I5" s="125"/>
      <c r="J5" s="125"/>
      <c r="K5" s="125"/>
      <c r="L5" s="125"/>
      <c r="M5" s="125"/>
      <c r="N5" s="125"/>
      <c r="O5" s="125"/>
      <c r="P5" s="125"/>
    </row>
    <row r="6" spans="1:22" ht="18.75" customHeight="1" x14ac:dyDescent="0.35">
      <c r="A6" s="24"/>
      <c r="B6" s="165" t="s">
        <v>13</v>
      </c>
      <c r="C6" s="165"/>
      <c r="D6" s="165"/>
      <c r="E6" s="165"/>
      <c r="F6" s="165"/>
      <c r="G6" s="165"/>
      <c r="H6" s="165"/>
      <c r="I6" s="165"/>
      <c r="J6" s="165"/>
      <c r="K6" s="165"/>
      <c r="L6" s="165"/>
      <c r="M6" s="165"/>
      <c r="N6" s="165"/>
      <c r="O6" s="165"/>
      <c r="P6" s="165"/>
      <c r="Q6" s="24"/>
      <c r="R6" s="24"/>
    </row>
    <row r="7" spans="1:22" ht="7.5" customHeight="1" x14ac:dyDescent="0.35">
      <c r="A7" s="24"/>
      <c r="B7" s="48"/>
      <c r="C7" s="48"/>
      <c r="D7" s="48"/>
      <c r="E7" s="48"/>
      <c r="F7" s="48"/>
      <c r="G7" s="48"/>
      <c r="H7" s="48"/>
      <c r="I7" s="48"/>
      <c r="J7" s="48"/>
      <c r="K7" s="48"/>
      <c r="L7" s="48"/>
      <c r="M7" s="48"/>
      <c r="N7" s="48"/>
      <c r="O7" s="48"/>
      <c r="P7" s="48"/>
      <c r="Q7" s="24"/>
      <c r="R7" s="24"/>
    </row>
    <row r="8" spans="1:22" ht="27.75" customHeight="1" x14ac:dyDescent="0.35">
      <c r="A8" s="24"/>
      <c r="B8" s="128"/>
      <c r="C8" s="206"/>
      <c r="D8" s="127" t="s">
        <v>14</v>
      </c>
      <c r="E8" s="127"/>
      <c r="F8" s="127"/>
      <c r="G8" s="127"/>
      <c r="H8" s="127"/>
      <c r="I8" s="127"/>
      <c r="J8" s="127"/>
      <c r="K8" s="127"/>
      <c r="L8" s="127"/>
      <c r="M8" s="127"/>
      <c r="N8" s="127"/>
      <c r="O8" s="127"/>
      <c r="P8" s="127"/>
      <c r="Q8" s="24"/>
      <c r="R8" s="24"/>
    </row>
    <row r="9" spans="1:22" ht="7.5" customHeight="1" x14ac:dyDescent="0.35">
      <c r="A9" s="24"/>
      <c r="B9" s="48"/>
      <c r="C9" s="48"/>
      <c r="D9" s="123"/>
      <c r="E9" s="123"/>
      <c r="F9" s="123"/>
      <c r="G9" s="123"/>
      <c r="H9" s="123"/>
      <c r="I9" s="123"/>
      <c r="J9" s="123"/>
      <c r="K9" s="123"/>
      <c r="L9" s="123"/>
      <c r="M9" s="123"/>
      <c r="N9" s="123"/>
      <c r="O9" s="123"/>
      <c r="P9" s="123"/>
      <c r="Q9" s="24"/>
      <c r="R9" s="24"/>
    </row>
    <row r="10" spans="1:22" ht="27.75" customHeight="1" x14ac:dyDescent="0.35">
      <c r="A10" s="24"/>
      <c r="B10" s="128"/>
      <c r="C10" s="223" t="s">
        <v>15</v>
      </c>
      <c r="D10" s="130" t="s">
        <v>16</v>
      </c>
      <c r="E10" s="127"/>
      <c r="F10" s="127"/>
      <c r="G10" s="127"/>
      <c r="H10" s="127"/>
      <c r="I10" s="127"/>
      <c r="J10" s="127"/>
      <c r="K10" s="127"/>
      <c r="L10" s="127"/>
      <c r="M10" s="127"/>
      <c r="N10" s="127"/>
      <c r="O10" s="127"/>
      <c r="P10" s="127"/>
      <c r="Q10" s="24"/>
      <c r="R10" s="24"/>
    </row>
    <row r="11" spans="1:22" ht="7.5" customHeight="1" x14ac:dyDescent="0.35">
      <c r="A11" s="24"/>
      <c r="B11" s="48"/>
      <c r="C11" s="48"/>
      <c r="D11" s="123"/>
      <c r="E11" s="123"/>
      <c r="F11" s="123"/>
      <c r="G11" s="123"/>
      <c r="H11" s="123"/>
      <c r="I11" s="123"/>
      <c r="J11" s="123"/>
      <c r="K11" s="123"/>
      <c r="L11" s="123"/>
      <c r="M11" s="123"/>
      <c r="N11" s="123"/>
      <c r="O11" s="123"/>
      <c r="P11" s="123"/>
      <c r="Q11" s="24"/>
      <c r="R11" s="24"/>
    </row>
    <row r="12" spans="1:22" ht="27.75" customHeight="1" x14ac:dyDescent="0.35">
      <c r="A12" s="24"/>
      <c r="B12" s="128"/>
      <c r="C12" s="207"/>
      <c r="D12" s="127" t="s">
        <v>17</v>
      </c>
      <c r="E12" s="127"/>
      <c r="F12" s="127"/>
      <c r="G12" s="127"/>
      <c r="H12" s="127"/>
      <c r="I12" s="127"/>
      <c r="J12" s="127"/>
      <c r="K12" s="127"/>
      <c r="L12" s="127"/>
      <c r="M12" s="127"/>
      <c r="N12" s="127"/>
      <c r="O12" s="127"/>
      <c r="P12" s="127"/>
      <c r="Q12" s="24"/>
      <c r="R12" s="24"/>
    </row>
    <row r="13" spans="1:22" ht="7.5" customHeight="1" x14ac:dyDescent="0.35">
      <c r="A13" s="24"/>
      <c r="B13" s="48"/>
      <c r="C13" s="48"/>
      <c r="D13" s="123"/>
      <c r="E13" s="123"/>
      <c r="F13" s="123"/>
      <c r="G13" s="123"/>
      <c r="H13" s="123"/>
      <c r="I13" s="123"/>
      <c r="J13" s="123"/>
      <c r="K13" s="123"/>
      <c r="L13" s="123"/>
      <c r="M13" s="123"/>
      <c r="N13" s="123"/>
      <c r="O13" s="123"/>
      <c r="P13" s="123"/>
      <c r="Q13" s="24"/>
      <c r="R13" s="24"/>
      <c r="V13" s="46" t="s">
        <v>8</v>
      </c>
    </row>
    <row r="14" spans="1:22" ht="27.75" customHeight="1" x14ac:dyDescent="0.35">
      <c r="A14" s="24"/>
      <c r="B14" s="128"/>
      <c r="C14" s="207"/>
      <c r="D14" s="127" t="s">
        <v>18</v>
      </c>
      <c r="E14" s="127"/>
      <c r="F14" s="127"/>
      <c r="G14" s="127"/>
      <c r="H14" s="127"/>
      <c r="I14" s="127"/>
      <c r="J14" s="127"/>
      <c r="K14" s="127"/>
      <c r="L14" s="127"/>
      <c r="M14" s="127"/>
      <c r="N14" s="127"/>
      <c r="O14" s="127"/>
      <c r="P14" s="127"/>
      <c r="Q14" s="24"/>
      <c r="R14" s="24"/>
    </row>
    <row r="15" spans="1:22" ht="7.5" customHeight="1" x14ac:dyDescent="0.35">
      <c r="A15" s="24"/>
      <c r="B15" s="48"/>
      <c r="C15" s="48"/>
      <c r="D15" s="123"/>
      <c r="E15" s="123"/>
      <c r="F15" s="123"/>
      <c r="G15" s="123"/>
      <c r="H15" s="123"/>
      <c r="I15" s="123"/>
      <c r="J15" s="123"/>
      <c r="K15" s="123"/>
      <c r="L15" s="123"/>
      <c r="M15" s="123"/>
      <c r="N15" s="123"/>
      <c r="O15" s="123"/>
      <c r="P15" s="123"/>
      <c r="Q15" s="24"/>
      <c r="R15" s="24"/>
    </row>
    <row r="16" spans="1:22" ht="27.75" customHeight="1" x14ac:dyDescent="0.35">
      <c r="A16" s="24"/>
      <c r="B16" s="128"/>
      <c r="C16" s="207"/>
      <c r="D16" s="127" t="s">
        <v>19</v>
      </c>
      <c r="E16" s="127"/>
      <c r="F16" s="127"/>
      <c r="G16" s="127"/>
      <c r="H16" s="127"/>
      <c r="I16" s="127"/>
      <c r="J16" s="127"/>
      <c r="K16" s="127"/>
      <c r="L16" s="127"/>
      <c r="M16" s="127"/>
      <c r="N16" s="127"/>
      <c r="O16" s="127"/>
      <c r="P16" s="127"/>
      <c r="Q16" s="24"/>
      <c r="R16" s="24"/>
    </row>
    <row r="17" spans="1:18" ht="8.25" customHeight="1" x14ac:dyDescent="0.35">
      <c r="A17" s="24"/>
      <c r="B17" s="129"/>
      <c r="C17" s="49"/>
      <c r="D17" s="49"/>
      <c r="E17" s="49"/>
      <c r="F17" s="49"/>
      <c r="G17" s="49"/>
      <c r="H17" s="49"/>
      <c r="I17" s="49"/>
      <c r="J17" s="49"/>
      <c r="K17" s="49"/>
      <c r="L17" s="49"/>
      <c r="M17" s="49"/>
      <c r="N17" s="49"/>
      <c r="O17" s="49"/>
      <c r="P17" s="49"/>
      <c r="Q17" s="24"/>
      <c r="R17" s="24"/>
    </row>
    <row r="18" spans="1:18" ht="18.75" customHeight="1" x14ac:dyDescent="0.35">
      <c r="B18" s="373" t="s">
        <v>20</v>
      </c>
      <c r="C18" s="125"/>
      <c r="D18" s="125"/>
      <c r="E18" s="125"/>
      <c r="F18" s="125"/>
      <c r="G18" s="125"/>
      <c r="H18" s="125"/>
      <c r="I18" s="125"/>
      <c r="J18" s="125"/>
      <c r="K18" s="125"/>
      <c r="L18" s="125"/>
      <c r="M18" s="125"/>
      <c r="N18" s="125"/>
      <c r="O18" s="125"/>
      <c r="P18" s="125"/>
    </row>
    <row r="19" spans="1:18" ht="18.75" customHeight="1" x14ac:dyDescent="0.35">
      <c r="A19" s="24"/>
      <c r="B19" s="165" t="s">
        <v>21</v>
      </c>
      <c r="C19" s="165"/>
      <c r="D19" s="165"/>
      <c r="E19" s="165"/>
      <c r="F19" s="165"/>
      <c r="G19" s="165"/>
      <c r="H19" s="165"/>
      <c r="I19" s="165"/>
      <c r="J19" s="165"/>
      <c r="K19" s="165"/>
      <c r="L19" s="165"/>
      <c r="M19" s="165"/>
      <c r="N19" s="165"/>
      <c r="O19" s="165"/>
      <c r="P19" s="165"/>
      <c r="Q19" s="24"/>
      <c r="R19" s="24"/>
    </row>
    <row r="20" spans="1:18" s="24" customFormat="1" ht="8.25" customHeight="1" x14ac:dyDescent="0.35">
      <c r="B20" s="128"/>
      <c r="C20" s="122"/>
      <c r="D20" s="122"/>
      <c r="E20" s="122"/>
      <c r="F20" s="122"/>
      <c r="G20" s="122"/>
      <c r="H20" s="122"/>
      <c r="I20" s="122"/>
      <c r="J20" s="122"/>
      <c r="K20" s="122"/>
      <c r="L20" s="122"/>
      <c r="M20" s="122"/>
      <c r="N20" s="122"/>
      <c r="O20" s="122"/>
      <c r="P20" s="122"/>
    </row>
    <row r="21" spans="1:18" ht="24" customHeight="1" x14ac:dyDescent="0.35">
      <c r="B21" s="436" t="s">
        <v>22</v>
      </c>
      <c r="C21" s="436"/>
      <c r="D21" s="436"/>
      <c r="E21" s="434" t="s">
        <v>23</v>
      </c>
      <c r="F21" s="434"/>
      <c r="G21" s="434"/>
      <c r="H21" s="434"/>
      <c r="I21" s="434"/>
      <c r="J21" s="434"/>
      <c r="K21" s="434"/>
      <c r="L21" s="434"/>
      <c r="M21" s="434"/>
      <c r="N21" s="434"/>
      <c r="O21" s="434"/>
      <c r="P21" s="434"/>
    </row>
    <row r="22" spans="1:18" x14ac:dyDescent="0.35">
      <c r="B22" s="436"/>
      <c r="C22" s="436"/>
      <c r="D22" s="436"/>
      <c r="E22" s="435"/>
      <c r="F22" s="435"/>
      <c r="G22" s="435"/>
      <c r="H22" s="435"/>
      <c r="I22" s="435"/>
      <c r="J22" s="435"/>
      <c r="K22" s="435"/>
      <c r="L22" s="435"/>
      <c r="M22" s="435"/>
      <c r="N22" s="435"/>
      <c r="O22" s="435"/>
      <c r="P22" s="435"/>
    </row>
    <row r="23" spans="1:18" s="24" customFormat="1" ht="8.25" customHeight="1" x14ac:dyDescent="0.35">
      <c r="B23" s="128"/>
      <c r="C23" s="122"/>
      <c r="D23" s="122"/>
      <c r="E23" s="122"/>
      <c r="F23" s="122"/>
      <c r="G23" s="122"/>
      <c r="H23" s="122"/>
      <c r="I23" s="122"/>
      <c r="J23" s="122"/>
      <c r="K23" s="122"/>
      <c r="L23" s="122"/>
      <c r="M23" s="122"/>
      <c r="N23" s="122"/>
      <c r="O23" s="122"/>
      <c r="P23" s="122"/>
    </row>
    <row r="24" spans="1:18" ht="24" customHeight="1" x14ac:dyDescent="0.35">
      <c r="B24" s="436" t="s">
        <v>24</v>
      </c>
      <c r="C24" s="436"/>
      <c r="D24" s="436"/>
      <c r="E24" s="434" t="s">
        <v>25</v>
      </c>
      <c r="F24" s="434"/>
      <c r="G24" s="434"/>
      <c r="H24" s="434"/>
      <c r="I24" s="434"/>
      <c r="J24" s="434"/>
      <c r="K24" s="434"/>
      <c r="L24" s="434"/>
      <c r="M24" s="434"/>
      <c r="N24" s="434"/>
      <c r="O24" s="434"/>
      <c r="P24" s="434"/>
    </row>
    <row r="25" spans="1:18" ht="58.5" customHeight="1" x14ac:dyDescent="0.35">
      <c r="B25" s="436"/>
      <c r="C25" s="436"/>
      <c r="D25" s="436"/>
      <c r="E25" s="435"/>
      <c r="F25" s="435"/>
      <c r="G25" s="435"/>
      <c r="H25" s="435"/>
      <c r="I25" s="435"/>
      <c r="J25" s="435"/>
      <c r="K25" s="435"/>
      <c r="L25" s="435"/>
      <c r="M25" s="435"/>
      <c r="N25" s="435"/>
      <c r="O25" s="435"/>
      <c r="P25" s="435"/>
    </row>
    <row r="26" spans="1:18" s="4" customFormat="1" ht="8.25" customHeight="1" x14ac:dyDescent="0.35">
      <c r="B26" s="221"/>
      <c r="C26" s="221"/>
      <c r="D26" s="221"/>
      <c r="E26" s="279"/>
      <c r="F26" s="279"/>
      <c r="G26" s="279"/>
      <c r="H26" s="279"/>
      <c r="I26" s="279"/>
      <c r="J26" s="279"/>
      <c r="K26" s="279"/>
      <c r="L26" s="279"/>
      <c r="M26" s="279"/>
      <c r="N26" s="279"/>
      <c r="O26" s="279"/>
      <c r="P26" s="279"/>
    </row>
    <row r="27" spans="1:18" s="8" customFormat="1" ht="24" customHeight="1" x14ac:dyDescent="0.35">
      <c r="B27" s="437" t="s">
        <v>26</v>
      </c>
      <c r="C27" s="437"/>
      <c r="D27" s="437"/>
      <c r="E27" s="434" t="s">
        <v>27</v>
      </c>
      <c r="F27" s="434"/>
      <c r="G27" s="434"/>
      <c r="H27" s="434"/>
      <c r="I27" s="434"/>
      <c r="J27" s="434"/>
      <c r="K27" s="434"/>
      <c r="L27" s="434"/>
      <c r="M27" s="434"/>
      <c r="N27" s="434"/>
      <c r="O27" s="434"/>
      <c r="P27" s="434"/>
    </row>
    <row r="28" spans="1:18" s="8" customFormat="1" ht="38.25" customHeight="1" x14ac:dyDescent="0.35">
      <c r="B28" s="436"/>
      <c r="C28" s="436"/>
      <c r="D28" s="436"/>
      <c r="E28" s="435"/>
      <c r="F28" s="435"/>
      <c r="G28" s="435"/>
      <c r="H28" s="435"/>
      <c r="I28" s="435"/>
      <c r="J28" s="435"/>
      <c r="K28" s="435"/>
      <c r="L28" s="435"/>
      <c r="M28" s="435"/>
      <c r="N28" s="435"/>
      <c r="O28" s="435"/>
      <c r="P28" s="435"/>
    </row>
    <row r="29" spans="1:18" s="4" customFormat="1" ht="8.25" customHeight="1" x14ac:dyDescent="0.35">
      <c r="B29" s="221"/>
      <c r="C29" s="221"/>
      <c r="D29" s="221"/>
      <c r="E29" s="279"/>
      <c r="F29" s="279"/>
      <c r="G29" s="279"/>
      <c r="H29" s="279"/>
      <c r="I29" s="279"/>
      <c r="J29" s="279"/>
      <c r="K29" s="279"/>
      <c r="L29" s="279"/>
      <c r="M29" s="279"/>
      <c r="N29" s="279"/>
      <c r="O29" s="279"/>
      <c r="P29" s="279"/>
    </row>
    <row r="30" spans="1:18" s="8" customFormat="1" ht="24" customHeight="1" x14ac:dyDescent="0.35">
      <c r="B30" s="437" t="s">
        <v>28</v>
      </c>
      <c r="C30" s="437"/>
      <c r="D30" s="437"/>
      <c r="E30" s="434" t="s">
        <v>29</v>
      </c>
      <c r="F30" s="434"/>
      <c r="G30" s="434"/>
      <c r="H30" s="434"/>
      <c r="I30" s="434"/>
      <c r="J30" s="434"/>
      <c r="K30" s="434"/>
      <c r="L30" s="434"/>
      <c r="M30" s="434"/>
      <c r="N30" s="434"/>
      <c r="O30" s="434"/>
      <c r="P30" s="434"/>
    </row>
    <row r="31" spans="1:18" s="8" customFormat="1" ht="33.75" customHeight="1" x14ac:dyDescent="0.35">
      <c r="B31" s="436"/>
      <c r="C31" s="436"/>
      <c r="D31" s="436"/>
      <c r="E31" s="435"/>
      <c r="F31" s="435"/>
      <c r="G31" s="435"/>
      <c r="H31" s="435"/>
      <c r="I31" s="435"/>
      <c r="J31" s="435"/>
      <c r="K31" s="435"/>
      <c r="L31" s="435"/>
      <c r="M31" s="435"/>
      <c r="N31" s="435"/>
      <c r="O31" s="435"/>
      <c r="P31" s="435"/>
    </row>
    <row r="32" spans="1:18" x14ac:dyDescent="0.35">
      <c r="B32" s="220"/>
      <c r="C32" s="220"/>
      <c r="D32" s="220"/>
      <c r="E32" s="222"/>
      <c r="F32" s="222"/>
      <c r="G32" s="222"/>
      <c r="H32" s="222"/>
      <c r="I32" s="222"/>
      <c r="J32" s="222"/>
      <c r="K32" s="222"/>
      <c r="L32" s="222"/>
      <c r="M32" s="222"/>
      <c r="N32" s="222"/>
      <c r="O32" s="222"/>
      <c r="P32" s="222"/>
    </row>
    <row r="33" spans="1:17" ht="24" customHeight="1" x14ac:dyDescent="0.35">
      <c r="B33" s="437" t="s">
        <v>30</v>
      </c>
      <c r="C33" s="437"/>
      <c r="D33" s="437"/>
      <c r="E33" s="434" t="s">
        <v>31</v>
      </c>
      <c r="F33" s="434"/>
      <c r="G33" s="434"/>
      <c r="H33" s="434"/>
      <c r="I33" s="434"/>
      <c r="J33" s="434"/>
      <c r="K33" s="434"/>
      <c r="L33" s="434"/>
      <c r="M33" s="434"/>
      <c r="N33" s="434"/>
      <c r="O33" s="434"/>
      <c r="P33" s="434"/>
    </row>
    <row r="34" spans="1:17" ht="87.75" customHeight="1" x14ac:dyDescent="0.35">
      <c r="B34" s="436"/>
      <c r="C34" s="436"/>
      <c r="D34" s="436"/>
      <c r="E34" s="435"/>
      <c r="F34" s="435"/>
      <c r="G34" s="435"/>
      <c r="H34" s="435"/>
      <c r="I34" s="435"/>
      <c r="J34" s="435"/>
      <c r="K34" s="435"/>
      <c r="L34" s="435"/>
      <c r="M34" s="435"/>
      <c r="N34" s="435"/>
      <c r="O34" s="435"/>
      <c r="P34" s="435"/>
    </row>
    <row r="35" spans="1:17" ht="7.5" customHeight="1" x14ac:dyDescent="0.35">
      <c r="B35" s="365"/>
      <c r="C35" s="365"/>
      <c r="D35" s="365"/>
      <c r="E35" s="364"/>
      <c r="F35" s="364"/>
      <c r="G35" s="364"/>
      <c r="H35" s="364"/>
      <c r="I35" s="364"/>
      <c r="J35" s="364"/>
      <c r="K35" s="364"/>
      <c r="L35" s="364"/>
      <c r="M35" s="364"/>
      <c r="N35" s="364"/>
      <c r="O35" s="364"/>
      <c r="P35" s="364"/>
    </row>
    <row r="36" spans="1:17" ht="18.75" customHeight="1" x14ac:dyDescent="0.35">
      <c r="B36" s="373" t="s">
        <v>32</v>
      </c>
      <c r="C36" s="125"/>
      <c r="D36" s="125"/>
      <c r="E36" s="125"/>
      <c r="F36" s="125"/>
      <c r="G36" s="125"/>
      <c r="H36" s="125"/>
      <c r="I36" s="125"/>
      <c r="J36" s="125"/>
      <c r="K36" s="125"/>
      <c r="L36" s="125"/>
      <c r="M36" s="125"/>
      <c r="N36" s="125"/>
      <c r="O36" s="125"/>
      <c r="P36" s="125"/>
    </row>
    <row r="37" spans="1:17" x14ac:dyDescent="0.35">
      <c r="A37" s="366"/>
      <c r="B37" s="413" t="s">
        <v>33</v>
      </c>
      <c r="C37" s="431"/>
      <c r="D37" s="431"/>
      <c r="E37" s="431"/>
      <c r="F37" s="431"/>
      <c r="G37" s="431"/>
      <c r="H37" s="431"/>
      <c r="I37" s="431"/>
      <c r="J37" s="431"/>
      <c r="K37" s="431"/>
      <c r="L37" s="431"/>
      <c r="M37" s="431"/>
      <c r="N37" s="431"/>
      <c r="O37" s="431"/>
      <c r="P37" s="431"/>
      <c r="Q37" s="324"/>
    </row>
    <row r="38" spans="1:17" x14ac:dyDescent="0.35">
      <c r="A38" s="366"/>
      <c r="B38" s="361"/>
      <c r="C38" s="361"/>
      <c r="D38" s="361"/>
      <c r="E38" s="361"/>
      <c r="F38" s="361"/>
      <c r="G38" s="361"/>
      <c r="H38" s="361"/>
      <c r="I38" s="361"/>
      <c r="J38" s="361"/>
      <c r="K38" s="361"/>
      <c r="L38" s="325"/>
      <c r="M38" s="325"/>
      <c r="N38" s="325"/>
      <c r="O38" s="325"/>
      <c r="P38" s="325"/>
      <c r="Q38" s="324"/>
    </row>
    <row r="39" spans="1:17" x14ac:dyDescent="0.35">
      <c r="A39" s="366"/>
      <c r="B39" s="326" t="s">
        <v>34</v>
      </c>
      <c r="C39" s="326" t="s">
        <v>35</v>
      </c>
      <c r="D39" s="366"/>
      <c r="E39" s="366"/>
      <c r="F39" s="366"/>
      <c r="G39" s="366"/>
      <c r="H39" s="366"/>
      <c r="I39" s="366"/>
      <c r="J39" s="366"/>
      <c r="K39" s="366"/>
      <c r="L39" s="366"/>
      <c r="M39" s="366"/>
      <c r="N39" s="366"/>
      <c r="O39" s="366"/>
      <c r="P39" s="366"/>
      <c r="Q39" s="324"/>
    </row>
    <row r="40" spans="1:17" outlineLevel="1" x14ac:dyDescent="0.35">
      <c r="A40" s="326"/>
      <c r="B40" s="424" t="s">
        <v>36</v>
      </c>
      <c r="C40" s="424"/>
      <c r="D40" s="424"/>
      <c r="E40" s="424"/>
      <c r="F40" s="424"/>
      <c r="G40" s="424"/>
      <c r="H40" s="424"/>
      <c r="I40" s="424"/>
      <c r="J40" s="424"/>
      <c r="K40" s="424"/>
      <c r="L40" s="424"/>
      <c r="M40" s="424"/>
      <c r="N40" s="424"/>
      <c r="O40" s="424"/>
      <c r="P40" s="424"/>
      <c r="Q40" s="324"/>
    </row>
    <row r="41" spans="1:17" outlineLevel="1" x14ac:dyDescent="0.35">
      <c r="A41" s="366"/>
      <c r="B41" s="424"/>
      <c r="C41" s="424"/>
      <c r="D41" s="424"/>
      <c r="E41" s="424"/>
      <c r="F41" s="424"/>
      <c r="G41" s="424"/>
      <c r="H41" s="424"/>
      <c r="I41" s="424"/>
      <c r="J41" s="424"/>
      <c r="K41" s="424"/>
      <c r="L41" s="424"/>
      <c r="M41" s="424"/>
      <c r="N41" s="424"/>
      <c r="O41" s="424"/>
      <c r="P41" s="424"/>
      <c r="Q41" s="324"/>
    </row>
    <row r="42" spans="1:17" outlineLevel="1" x14ac:dyDescent="0.35">
      <c r="A42" s="366"/>
      <c r="B42" s="424"/>
      <c r="C42" s="424"/>
      <c r="D42" s="424"/>
      <c r="E42" s="424"/>
      <c r="F42" s="424"/>
      <c r="G42" s="424"/>
      <c r="H42" s="424"/>
      <c r="I42" s="424"/>
      <c r="J42" s="424"/>
      <c r="K42" s="424"/>
      <c r="L42" s="424"/>
      <c r="M42" s="424"/>
      <c r="N42" s="424"/>
      <c r="O42" s="424"/>
      <c r="P42" s="424"/>
      <c r="Q42" s="324"/>
    </row>
    <row r="43" spans="1:17" outlineLevel="1" x14ac:dyDescent="0.35">
      <c r="A43" s="366"/>
      <c r="B43" s="424"/>
      <c r="C43" s="424"/>
      <c r="D43" s="424"/>
      <c r="E43" s="424"/>
      <c r="F43" s="424"/>
      <c r="G43" s="424"/>
      <c r="H43" s="424"/>
      <c r="I43" s="424"/>
      <c r="J43" s="424"/>
      <c r="K43" s="424"/>
      <c r="L43" s="424"/>
      <c r="M43" s="424"/>
      <c r="N43" s="424"/>
      <c r="O43" s="424"/>
      <c r="P43" s="424"/>
      <c r="Q43" s="324"/>
    </row>
    <row r="44" spans="1:17" outlineLevel="1" x14ac:dyDescent="0.35">
      <c r="A44" s="366"/>
      <c r="B44" s="424"/>
      <c r="C44" s="424"/>
      <c r="D44" s="424"/>
      <c r="E44" s="424"/>
      <c r="F44" s="424"/>
      <c r="G44" s="424"/>
      <c r="H44" s="424"/>
      <c r="I44" s="424"/>
      <c r="J44" s="424"/>
      <c r="K44" s="424"/>
      <c r="L44" s="424"/>
      <c r="M44" s="424"/>
      <c r="N44" s="424"/>
      <c r="O44" s="424"/>
      <c r="P44" s="424"/>
      <c r="Q44" s="324"/>
    </row>
    <row r="45" spans="1:17" ht="20.149999999999999" customHeight="1" outlineLevel="1" x14ac:dyDescent="0.35">
      <c r="A45" s="366"/>
      <c r="B45" s="424"/>
      <c r="C45" s="424"/>
      <c r="D45" s="424"/>
      <c r="E45" s="424"/>
      <c r="F45" s="424"/>
      <c r="G45" s="424"/>
      <c r="H45" s="424"/>
      <c r="I45" s="424"/>
      <c r="J45" s="424"/>
      <c r="K45" s="424"/>
      <c r="L45" s="424"/>
      <c r="M45" s="424"/>
      <c r="N45" s="424"/>
      <c r="O45" s="424"/>
      <c r="P45" s="424"/>
      <c r="Q45" s="324"/>
    </row>
    <row r="46" spans="1:17" x14ac:dyDescent="0.35">
      <c r="A46" s="366"/>
      <c r="B46" s="327"/>
      <c r="C46" s="327"/>
      <c r="D46" s="327"/>
      <c r="E46" s="327"/>
      <c r="F46" s="327"/>
      <c r="G46" s="327"/>
      <c r="H46" s="327"/>
      <c r="I46" s="327"/>
      <c r="J46" s="327"/>
      <c r="K46" s="327"/>
      <c r="L46" s="327"/>
      <c r="M46" s="327"/>
      <c r="N46" s="327"/>
      <c r="O46" s="327"/>
      <c r="P46" s="327"/>
      <c r="Q46" s="324"/>
    </row>
    <row r="47" spans="1:17" x14ac:dyDescent="0.35">
      <c r="A47" s="366"/>
      <c r="B47" s="326" t="s">
        <v>37</v>
      </c>
      <c r="C47" s="326" t="s">
        <v>38</v>
      </c>
      <c r="D47" s="366"/>
      <c r="E47" s="366"/>
      <c r="F47" s="366"/>
      <c r="G47" s="366"/>
      <c r="H47" s="366"/>
      <c r="I47" s="366"/>
      <c r="J47" s="366"/>
      <c r="K47" s="366"/>
      <c r="L47" s="366"/>
      <c r="M47" s="366"/>
      <c r="N47" s="366"/>
      <c r="O47" s="366"/>
      <c r="P47" s="366"/>
      <c r="Q47" s="324"/>
    </row>
    <row r="48" spans="1:17" outlineLevel="1" x14ac:dyDescent="0.35">
      <c r="A48" s="326"/>
      <c r="B48" s="424" t="s">
        <v>39</v>
      </c>
      <c r="C48" s="424"/>
      <c r="D48" s="424"/>
      <c r="E48" s="424"/>
      <c r="F48" s="424"/>
      <c r="G48" s="424"/>
      <c r="H48" s="424"/>
      <c r="I48" s="424"/>
      <c r="J48" s="424"/>
      <c r="K48" s="424"/>
      <c r="L48" s="424"/>
      <c r="M48" s="424"/>
      <c r="N48" s="424"/>
      <c r="O48" s="424"/>
      <c r="P48" s="424"/>
      <c r="Q48" s="324"/>
    </row>
    <row r="49" spans="1:17" outlineLevel="1" x14ac:dyDescent="0.35">
      <c r="A49" s="366"/>
      <c r="B49" s="424"/>
      <c r="C49" s="424"/>
      <c r="D49" s="424"/>
      <c r="E49" s="424"/>
      <c r="F49" s="424"/>
      <c r="G49" s="424"/>
      <c r="H49" s="424"/>
      <c r="I49" s="424"/>
      <c r="J49" s="424"/>
      <c r="K49" s="424"/>
      <c r="L49" s="424"/>
      <c r="M49" s="424"/>
      <c r="N49" s="424"/>
      <c r="O49" s="424"/>
      <c r="P49" s="424"/>
      <c r="Q49" s="324"/>
    </row>
    <row r="50" spans="1:17" outlineLevel="1" x14ac:dyDescent="0.35">
      <c r="A50" s="366"/>
      <c r="B50" s="424"/>
      <c r="C50" s="424"/>
      <c r="D50" s="424"/>
      <c r="E50" s="424"/>
      <c r="F50" s="424"/>
      <c r="G50" s="424"/>
      <c r="H50" s="424"/>
      <c r="I50" s="424"/>
      <c r="J50" s="424"/>
      <c r="K50" s="424"/>
      <c r="L50" s="424"/>
      <c r="M50" s="424"/>
      <c r="N50" s="424"/>
      <c r="O50" s="424"/>
      <c r="P50" s="424"/>
      <c r="Q50" s="324"/>
    </row>
    <row r="51" spans="1:17" outlineLevel="1" x14ac:dyDescent="0.35">
      <c r="A51" s="366"/>
      <c r="B51" s="424"/>
      <c r="C51" s="424"/>
      <c r="D51" s="424"/>
      <c r="E51" s="424"/>
      <c r="F51" s="424"/>
      <c r="G51" s="424"/>
      <c r="H51" s="424"/>
      <c r="I51" s="424"/>
      <c r="J51" s="424"/>
      <c r="K51" s="424"/>
      <c r="L51" s="424"/>
      <c r="M51" s="424"/>
      <c r="N51" s="424"/>
      <c r="O51" s="424"/>
      <c r="P51" s="424"/>
      <c r="Q51" s="324"/>
    </row>
    <row r="52" spans="1:17" x14ac:dyDescent="0.35">
      <c r="A52" s="366"/>
      <c r="B52" s="326"/>
      <c r="C52" s="366"/>
      <c r="D52" s="366"/>
      <c r="E52" s="366"/>
      <c r="F52" s="366"/>
      <c r="G52" s="366"/>
      <c r="H52" s="366"/>
      <c r="I52" s="366"/>
      <c r="J52" s="366"/>
      <c r="K52" s="366"/>
      <c r="L52" s="366"/>
      <c r="M52" s="366"/>
      <c r="N52" s="366"/>
      <c r="O52" s="366"/>
      <c r="P52" s="366"/>
      <c r="Q52" s="324"/>
    </row>
    <row r="53" spans="1:17" x14ac:dyDescent="0.35">
      <c r="A53" s="366"/>
      <c r="B53" s="326" t="s">
        <v>40</v>
      </c>
      <c r="C53" s="326" t="s">
        <v>41</v>
      </c>
      <c r="D53" s="366"/>
      <c r="E53" s="366"/>
      <c r="F53" s="366"/>
      <c r="G53" s="366"/>
      <c r="H53" s="366"/>
      <c r="I53" s="366"/>
      <c r="J53" s="366"/>
      <c r="K53" s="366"/>
      <c r="L53" s="366"/>
      <c r="M53" s="366"/>
      <c r="N53" s="366"/>
      <c r="O53" s="366"/>
      <c r="P53" s="366"/>
      <c r="Q53" s="324"/>
    </row>
    <row r="54" spans="1:17" outlineLevel="1" x14ac:dyDescent="0.35">
      <c r="A54" s="326"/>
      <c r="B54" s="424" t="s">
        <v>42</v>
      </c>
      <c r="C54" s="424"/>
      <c r="D54" s="424"/>
      <c r="E54" s="424"/>
      <c r="F54" s="424"/>
      <c r="G54" s="424"/>
      <c r="H54" s="424"/>
      <c r="I54" s="424"/>
      <c r="J54" s="424"/>
      <c r="K54" s="424"/>
      <c r="L54" s="424"/>
      <c r="M54" s="424"/>
      <c r="N54" s="424"/>
      <c r="O54" s="424"/>
      <c r="P54" s="424"/>
      <c r="Q54" s="324"/>
    </row>
    <row r="55" spans="1:17" outlineLevel="1" x14ac:dyDescent="0.35">
      <c r="A55" s="366"/>
      <c r="B55" s="424"/>
      <c r="C55" s="424"/>
      <c r="D55" s="424"/>
      <c r="E55" s="424"/>
      <c r="F55" s="424"/>
      <c r="G55" s="424"/>
      <c r="H55" s="424"/>
      <c r="I55" s="424"/>
      <c r="J55" s="424"/>
      <c r="K55" s="424"/>
      <c r="L55" s="424"/>
      <c r="M55" s="424"/>
      <c r="N55" s="424"/>
      <c r="O55" s="424"/>
      <c r="P55" s="424"/>
      <c r="Q55" s="324"/>
    </row>
    <row r="56" spans="1:17" outlineLevel="1" x14ac:dyDescent="0.35">
      <c r="A56" s="366"/>
      <c r="B56" s="424"/>
      <c r="C56" s="424"/>
      <c r="D56" s="424"/>
      <c r="E56" s="424"/>
      <c r="F56" s="424"/>
      <c r="G56" s="424"/>
      <c r="H56" s="424"/>
      <c r="I56" s="424"/>
      <c r="J56" s="424"/>
      <c r="K56" s="424"/>
      <c r="L56" s="424"/>
      <c r="M56" s="424"/>
      <c r="N56" s="424"/>
      <c r="O56" s="424"/>
      <c r="P56" s="424"/>
      <c r="Q56" s="324"/>
    </row>
    <row r="57" spans="1:17" outlineLevel="1" x14ac:dyDescent="0.35">
      <c r="A57" s="366"/>
      <c r="B57" s="424"/>
      <c r="C57" s="424"/>
      <c r="D57" s="424"/>
      <c r="E57" s="424"/>
      <c r="F57" s="424"/>
      <c r="G57" s="424"/>
      <c r="H57" s="424"/>
      <c r="I57" s="424"/>
      <c r="J57" s="424"/>
      <c r="K57" s="424"/>
      <c r="L57" s="424"/>
      <c r="M57" s="424"/>
      <c r="N57" s="424"/>
      <c r="O57" s="424"/>
      <c r="P57" s="424"/>
      <c r="Q57" s="324"/>
    </row>
    <row r="58" spans="1:17" outlineLevel="1" x14ac:dyDescent="0.35">
      <c r="A58" s="366"/>
      <c r="B58" s="424"/>
      <c r="C58" s="424"/>
      <c r="D58" s="424"/>
      <c r="E58" s="424"/>
      <c r="F58" s="424"/>
      <c r="G58" s="424"/>
      <c r="H58" s="424"/>
      <c r="I58" s="424"/>
      <c r="J58" s="424"/>
      <c r="K58" s="424"/>
      <c r="L58" s="424"/>
      <c r="M58" s="424"/>
      <c r="N58" s="424"/>
      <c r="O58" s="424"/>
      <c r="P58" s="424"/>
      <c r="Q58" s="324"/>
    </row>
    <row r="59" spans="1:17" outlineLevel="1" x14ac:dyDescent="0.35">
      <c r="A59" s="366"/>
      <c r="B59" s="424"/>
      <c r="C59" s="424"/>
      <c r="D59" s="424"/>
      <c r="E59" s="424"/>
      <c r="F59" s="424"/>
      <c r="G59" s="424"/>
      <c r="H59" s="424"/>
      <c r="I59" s="424"/>
      <c r="J59" s="424"/>
      <c r="K59" s="424"/>
      <c r="L59" s="424"/>
      <c r="M59" s="424"/>
      <c r="N59" s="424"/>
      <c r="O59" s="424"/>
      <c r="P59" s="424"/>
      <c r="Q59" s="324"/>
    </row>
    <row r="60" spans="1:17" ht="29.15" customHeight="1" outlineLevel="1" x14ac:dyDescent="0.35">
      <c r="A60" s="366"/>
      <c r="B60" s="424"/>
      <c r="C60" s="424"/>
      <c r="D60" s="424"/>
      <c r="E60" s="424"/>
      <c r="F60" s="424"/>
      <c r="G60" s="424"/>
      <c r="H60" s="424"/>
      <c r="I60" s="424"/>
      <c r="J60" s="424"/>
      <c r="K60" s="424"/>
      <c r="L60" s="424"/>
      <c r="M60" s="424"/>
      <c r="N60" s="424"/>
      <c r="O60" s="424"/>
      <c r="P60" s="424"/>
      <c r="Q60" s="324"/>
    </row>
    <row r="61" spans="1:17" x14ac:dyDescent="0.35">
      <c r="A61" s="366"/>
      <c r="B61" s="361"/>
      <c r="C61" s="361"/>
      <c r="D61" s="361"/>
      <c r="E61" s="361"/>
      <c r="F61" s="361"/>
      <c r="G61" s="361"/>
      <c r="H61" s="361"/>
      <c r="I61" s="361"/>
      <c r="J61" s="361"/>
      <c r="K61" s="366"/>
      <c r="L61" s="366"/>
      <c r="M61" s="366"/>
      <c r="N61" s="366"/>
      <c r="O61" s="366"/>
      <c r="P61" s="366"/>
      <c r="Q61" s="324"/>
    </row>
    <row r="62" spans="1:17" x14ac:dyDescent="0.35">
      <c r="A62" s="366"/>
      <c r="B62" s="326" t="s">
        <v>43</v>
      </c>
      <c r="C62" s="432" t="s">
        <v>44</v>
      </c>
      <c r="D62" s="433"/>
      <c r="E62" s="433"/>
      <c r="F62" s="433"/>
      <c r="G62" s="433"/>
      <c r="H62" s="433"/>
      <c r="I62" s="433"/>
      <c r="J62" s="433"/>
      <c r="K62" s="363"/>
      <c r="L62" s="363"/>
      <c r="M62" s="363"/>
      <c r="N62" s="363"/>
      <c r="O62" s="363"/>
      <c r="P62" s="363"/>
      <c r="Q62" s="324"/>
    </row>
    <row r="63" spans="1:17" outlineLevel="1" x14ac:dyDescent="0.35">
      <c r="A63" s="326"/>
      <c r="B63" s="424" t="s">
        <v>45</v>
      </c>
      <c r="C63" s="424"/>
      <c r="D63" s="424"/>
      <c r="E63" s="424"/>
      <c r="F63" s="424"/>
      <c r="G63" s="424"/>
      <c r="H63" s="424"/>
      <c r="I63" s="424"/>
      <c r="J63" s="424"/>
      <c r="K63" s="425"/>
      <c r="L63" s="425"/>
      <c r="M63" s="425"/>
      <c r="N63" s="425"/>
      <c r="O63" s="425"/>
      <c r="P63" s="425"/>
      <c r="Q63" s="324"/>
    </row>
    <row r="64" spans="1:17" outlineLevel="1" x14ac:dyDescent="0.35">
      <c r="A64" s="366"/>
      <c r="B64" s="424"/>
      <c r="C64" s="424"/>
      <c r="D64" s="424"/>
      <c r="E64" s="424"/>
      <c r="F64" s="424"/>
      <c r="G64" s="424"/>
      <c r="H64" s="424"/>
      <c r="I64" s="424"/>
      <c r="J64" s="424"/>
      <c r="K64" s="425"/>
      <c r="L64" s="425"/>
      <c r="M64" s="425"/>
      <c r="N64" s="425"/>
      <c r="O64" s="425"/>
      <c r="P64" s="425"/>
      <c r="Q64" s="324"/>
    </row>
    <row r="65" spans="1:17" outlineLevel="1" x14ac:dyDescent="0.35">
      <c r="A65" s="366"/>
      <c r="B65" s="424"/>
      <c r="C65" s="424"/>
      <c r="D65" s="424"/>
      <c r="E65" s="424"/>
      <c r="F65" s="424"/>
      <c r="G65" s="424"/>
      <c r="H65" s="424"/>
      <c r="I65" s="424"/>
      <c r="J65" s="424"/>
      <c r="K65" s="425"/>
      <c r="L65" s="425"/>
      <c r="M65" s="425"/>
      <c r="N65" s="425"/>
      <c r="O65" s="425"/>
      <c r="P65" s="425"/>
      <c r="Q65" s="324"/>
    </row>
    <row r="66" spans="1:17" outlineLevel="1" x14ac:dyDescent="0.35">
      <c r="A66" s="366"/>
      <c r="B66" s="424"/>
      <c r="C66" s="424"/>
      <c r="D66" s="424"/>
      <c r="E66" s="424"/>
      <c r="F66" s="424"/>
      <c r="G66" s="424"/>
      <c r="H66" s="424"/>
      <c r="I66" s="424"/>
      <c r="J66" s="424"/>
      <c r="K66" s="425"/>
      <c r="L66" s="425"/>
      <c r="M66" s="425"/>
      <c r="N66" s="425"/>
      <c r="O66" s="425"/>
      <c r="P66" s="425"/>
      <c r="Q66" s="324"/>
    </row>
    <row r="67" spans="1:17" outlineLevel="1" x14ac:dyDescent="0.35">
      <c r="A67" s="366"/>
      <c r="B67" s="424"/>
      <c r="C67" s="424"/>
      <c r="D67" s="424"/>
      <c r="E67" s="424"/>
      <c r="F67" s="424"/>
      <c r="G67" s="424"/>
      <c r="H67" s="424"/>
      <c r="I67" s="424"/>
      <c r="J67" s="424"/>
      <c r="K67" s="425"/>
      <c r="L67" s="425"/>
      <c r="M67" s="425"/>
      <c r="N67" s="425"/>
      <c r="O67" s="425"/>
      <c r="P67" s="425"/>
      <c r="Q67" s="324"/>
    </row>
    <row r="68" spans="1:17" ht="27.75" customHeight="1" outlineLevel="1" x14ac:dyDescent="0.35">
      <c r="A68" s="366"/>
      <c r="B68" s="424"/>
      <c r="C68" s="424"/>
      <c r="D68" s="424"/>
      <c r="E68" s="424"/>
      <c r="F68" s="424"/>
      <c r="G68" s="424"/>
      <c r="H68" s="424"/>
      <c r="I68" s="424"/>
      <c r="J68" s="424"/>
      <c r="K68" s="425"/>
      <c r="L68" s="425"/>
      <c r="M68" s="425"/>
      <c r="N68" s="425"/>
      <c r="O68" s="425"/>
      <c r="P68" s="425"/>
      <c r="Q68" s="324"/>
    </row>
    <row r="69" spans="1:17" outlineLevel="1" x14ac:dyDescent="0.35">
      <c r="A69" s="366"/>
      <c r="B69" s="328"/>
      <c r="C69" s="328"/>
      <c r="D69" s="328"/>
      <c r="E69" s="328"/>
      <c r="F69" s="328"/>
      <c r="G69" s="328"/>
      <c r="H69" s="329"/>
      <c r="I69" s="366"/>
      <c r="J69" s="366"/>
      <c r="K69" s="366"/>
      <c r="L69" s="366"/>
      <c r="M69" s="366"/>
      <c r="N69" s="366"/>
      <c r="O69" s="366"/>
      <c r="P69" s="366"/>
      <c r="Q69" s="330"/>
    </row>
    <row r="70" spans="1:17" outlineLevel="1" x14ac:dyDescent="0.35">
      <c r="A70" s="366"/>
      <c r="B70" s="331" t="s">
        <v>1850</v>
      </c>
      <c r="C70" s="332"/>
      <c r="D70" s="332"/>
      <c r="E70" s="332"/>
      <c r="F70" s="332"/>
      <c r="G70" s="332"/>
      <c r="H70" s="332"/>
      <c r="I70" s="332"/>
      <c r="J70" s="332"/>
      <c r="K70" s="366"/>
      <c r="L70" s="366"/>
      <c r="M70" s="366"/>
      <c r="N70" s="366"/>
      <c r="O70" s="366"/>
      <c r="P70" s="366"/>
      <c r="Q70" s="324"/>
    </row>
    <row r="71" spans="1:17" outlineLevel="1" x14ac:dyDescent="0.35">
      <c r="A71" s="366"/>
      <c r="B71" s="332"/>
      <c r="C71" s="332"/>
      <c r="D71" s="332"/>
      <c r="E71" s="332"/>
      <c r="F71" s="332"/>
      <c r="G71" s="332"/>
      <c r="H71" s="332"/>
      <c r="I71" s="332"/>
      <c r="J71" s="332"/>
      <c r="K71" s="366"/>
      <c r="L71" s="366"/>
      <c r="M71" s="366"/>
      <c r="N71" s="366"/>
      <c r="O71" s="366"/>
      <c r="P71" s="366"/>
      <c r="Q71" s="324"/>
    </row>
    <row r="72" spans="1:17" outlineLevel="1" x14ac:dyDescent="0.35">
      <c r="A72" s="366"/>
      <c r="B72" s="332"/>
      <c r="C72" s="337" t="s">
        <v>46</v>
      </c>
      <c r="D72" s="426" t="s">
        <v>47</v>
      </c>
      <c r="E72" s="427"/>
      <c r="F72" s="428"/>
      <c r="G72" s="426" t="s">
        <v>48</v>
      </c>
      <c r="H72" s="427"/>
      <c r="I72" s="427"/>
      <c r="J72" s="427"/>
      <c r="K72" s="427"/>
      <c r="L72" s="428"/>
      <c r="M72" s="366"/>
      <c r="N72" s="366"/>
      <c r="O72" s="366"/>
      <c r="P72" s="366"/>
      <c r="Q72" s="366"/>
    </row>
    <row r="73" spans="1:17" ht="47.9" customHeight="1" outlineLevel="1" x14ac:dyDescent="0.35">
      <c r="A73" s="366"/>
      <c r="B73" s="332"/>
      <c r="C73" s="338" t="s">
        <v>49</v>
      </c>
      <c r="D73" s="429" t="s">
        <v>50</v>
      </c>
      <c r="E73" s="429"/>
      <c r="F73" s="429"/>
      <c r="G73" s="429"/>
      <c r="H73" s="429"/>
      <c r="I73" s="429"/>
      <c r="J73" s="429"/>
      <c r="K73" s="429"/>
      <c r="L73" s="430"/>
      <c r="M73" s="366"/>
      <c r="N73" s="366"/>
      <c r="O73" s="366"/>
      <c r="P73" s="366"/>
      <c r="Q73" s="366"/>
    </row>
    <row r="74" spans="1:17" ht="33.65" customHeight="1" outlineLevel="1" x14ac:dyDescent="0.35">
      <c r="A74" s="366"/>
      <c r="B74" s="332"/>
      <c r="C74" s="336" t="s">
        <v>51</v>
      </c>
      <c r="D74" s="414" t="s">
        <v>52</v>
      </c>
      <c r="E74" s="415"/>
      <c r="F74" s="416"/>
      <c r="G74" s="414" t="s">
        <v>53</v>
      </c>
      <c r="H74" s="415"/>
      <c r="I74" s="415"/>
      <c r="J74" s="415"/>
      <c r="K74" s="415"/>
      <c r="L74" s="416"/>
      <c r="M74" s="366"/>
      <c r="N74" s="366"/>
      <c r="O74" s="366"/>
      <c r="P74" s="366"/>
      <c r="Q74" s="366"/>
    </row>
    <row r="75" spans="1:17" ht="70.5" customHeight="1" outlineLevel="1" x14ac:dyDescent="0.35">
      <c r="A75" s="366"/>
      <c r="B75" s="332"/>
      <c r="C75" s="336" t="s">
        <v>54</v>
      </c>
      <c r="D75" s="414" t="s">
        <v>55</v>
      </c>
      <c r="E75" s="415"/>
      <c r="F75" s="416"/>
      <c r="G75" s="414" t="s">
        <v>56</v>
      </c>
      <c r="H75" s="415"/>
      <c r="I75" s="415"/>
      <c r="J75" s="415"/>
      <c r="K75" s="415"/>
      <c r="L75" s="416"/>
      <c r="M75" s="366"/>
      <c r="N75" s="366"/>
      <c r="O75" s="366"/>
      <c r="P75" s="366"/>
      <c r="Q75" s="366"/>
    </row>
    <row r="76" spans="1:17" ht="28.5" customHeight="1" outlineLevel="1" x14ac:dyDescent="0.35">
      <c r="A76" s="366"/>
      <c r="B76" s="332"/>
      <c r="C76" s="336" t="s">
        <v>57</v>
      </c>
      <c r="D76" s="414" t="s">
        <v>58</v>
      </c>
      <c r="E76" s="415"/>
      <c r="F76" s="416"/>
      <c r="G76" s="414" t="s">
        <v>59</v>
      </c>
      <c r="H76" s="415"/>
      <c r="I76" s="415"/>
      <c r="J76" s="415"/>
      <c r="K76" s="415"/>
      <c r="L76" s="416"/>
      <c r="M76" s="366"/>
      <c r="N76" s="366"/>
      <c r="O76" s="366"/>
      <c r="P76" s="366"/>
      <c r="Q76" s="366"/>
    </row>
    <row r="77" spans="1:17" ht="85.4" customHeight="1" outlineLevel="1" x14ac:dyDescent="0.35">
      <c r="A77" s="366"/>
      <c r="B77" s="332"/>
      <c r="C77" s="336" t="s">
        <v>57</v>
      </c>
      <c r="D77" s="414" t="s">
        <v>60</v>
      </c>
      <c r="E77" s="415"/>
      <c r="F77" s="416"/>
      <c r="G77" s="414" t="s">
        <v>61</v>
      </c>
      <c r="H77" s="415"/>
      <c r="I77" s="415"/>
      <c r="J77" s="415"/>
      <c r="K77" s="415"/>
      <c r="L77" s="416"/>
      <c r="M77" s="366"/>
      <c r="N77" s="366"/>
      <c r="O77" s="366"/>
      <c r="P77" s="366"/>
      <c r="Q77" s="366"/>
    </row>
    <row r="78" spans="1:17" ht="36.65" customHeight="1" outlineLevel="1" x14ac:dyDescent="0.35">
      <c r="A78" s="366"/>
      <c r="B78" s="332"/>
      <c r="C78" s="336" t="s">
        <v>57</v>
      </c>
      <c r="D78" s="414" t="s">
        <v>62</v>
      </c>
      <c r="E78" s="415"/>
      <c r="F78" s="416"/>
      <c r="G78" s="414" t="s">
        <v>63</v>
      </c>
      <c r="H78" s="415"/>
      <c r="I78" s="415"/>
      <c r="J78" s="415"/>
      <c r="K78" s="415"/>
      <c r="L78" s="416"/>
      <c r="M78" s="366"/>
      <c r="N78" s="366"/>
      <c r="O78" s="366"/>
      <c r="P78" s="366"/>
      <c r="Q78" s="366"/>
    </row>
    <row r="79" spans="1:17" ht="47.25" customHeight="1" outlineLevel="1" x14ac:dyDescent="0.35">
      <c r="A79" s="366"/>
      <c r="B79" s="332"/>
      <c r="C79" s="336" t="s">
        <v>57</v>
      </c>
      <c r="D79" s="414" t="s">
        <v>64</v>
      </c>
      <c r="E79" s="415"/>
      <c r="F79" s="416"/>
      <c r="G79" s="414" t="s">
        <v>65</v>
      </c>
      <c r="H79" s="415"/>
      <c r="I79" s="415"/>
      <c r="J79" s="415"/>
      <c r="K79" s="415"/>
      <c r="L79" s="416"/>
      <c r="M79" s="366"/>
      <c r="N79" s="366"/>
      <c r="O79" s="366"/>
      <c r="P79" s="366"/>
      <c r="Q79" s="366"/>
    </row>
    <row r="80" spans="1:17" ht="35.9" customHeight="1" outlineLevel="1" x14ac:dyDescent="0.35">
      <c r="A80" s="366"/>
      <c r="B80" s="332"/>
      <c r="C80" s="336" t="s">
        <v>57</v>
      </c>
      <c r="D80" s="414" t="s">
        <v>66</v>
      </c>
      <c r="E80" s="415"/>
      <c r="F80" s="416"/>
      <c r="G80" s="414" t="s">
        <v>67</v>
      </c>
      <c r="H80" s="415"/>
      <c r="I80" s="415"/>
      <c r="J80" s="415"/>
      <c r="K80" s="415"/>
      <c r="L80" s="416"/>
      <c r="M80" s="366"/>
      <c r="N80" s="366"/>
      <c r="O80" s="366"/>
      <c r="P80" s="366"/>
      <c r="Q80" s="366"/>
    </row>
    <row r="81" spans="1:17" ht="25.5" customHeight="1" outlineLevel="1" x14ac:dyDescent="0.35">
      <c r="A81" s="366"/>
      <c r="B81" s="332"/>
      <c r="C81" s="336" t="s">
        <v>57</v>
      </c>
      <c r="D81" s="414" t="s">
        <v>68</v>
      </c>
      <c r="E81" s="415"/>
      <c r="F81" s="416"/>
      <c r="G81" s="414" t="s">
        <v>69</v>
      </c>
      <c r="H81" s="415"/>
      <c r="I81" s="415"/>
      <c r="J81" s="415"/>
      <c r="K81" s="415"/>
      <c r="L81" s="416"/>
      <c r="M81" s="366"/>
      <c r="N81" s="366"/>
      <c r="O81" s="366"/>
      <c r="P81" s="366"/>
      <c r="Q81" s="366"/>
    </row>
    <row r="82" spans="1:17" ht="84.65" customHeight="1" outlineLevel="1" x14ac:dyDescent="0.35">
      <c r="A82" s="366"/>
      <c r="B82" s="332"/>
      <c r="C82" s="336" t="s">
        <v>57</v>
      </c>
      <c r="D82" s="414" t="s">
        <v>70</v>
      </c>
      <c r="E82" s="415"/>
      <c r="F82" s="416"/>
      <c r="G82" s="414" t="s">
        <v>71</v>
      </c>
      <c r="H82" s="415"/>
      <c r="I82" s="415"/>
      <c r="J82" s="415"/>
      <c r="K82" s="415"/>
      <c r="L82" s="416"/>
      <c r="M82" s="366"/>
      <c r="N82" s="366"/>
      <c r="O82" s="366"/>
      <c r="P82" s="366"/>
      <c r="Q82" s="366"/>
    </row>
    <row r="83" spans="1:17" ht="38.15" customHeight="1" outlineLevel="1" x14ac:dyDescent="0.35">
      <c r="A83" s="366"/>
      <c r="B83" s="332"/>
      <c r="C83" s="336" t="s">
        <v>57</v>
      </c>
      <c r="D83" s="414" t="s">
        <v>72</v>
      </c>
      <c r="E83" s="415"/>
      <c r="F83" s="416"/>
      <c r="G83" s="414" t="s">
        <v>73</v>
      </c>
      <c r="H83" s="415"/>
      <c r="I83" s="415"/>
      <c r="J83" s="415"/>
      <c r="K83" s="415"/>
      <c r="L83" s="416"/>
      <c r="M83" s="366"/>
      <c r="N83" s="366"/>
      <c r="O83" s="366"/>
      <c r="P83" s="366"/>
      <c r="Q83" s="366"/>
    </row>
    <row r="84" spans="1:17" ht="63.65" customHeight="1" outlineLevel="1" x14ac:dyDescent="0.35">
      <c r="A84" s="366"/>
      <c r="B84" s="332"/>
      <c r="C84" s="336" t="s">
        <v>57</v>
      </c>
      <c r="D84" s="414" t="s">
        <v>74</v>
      </c>
      <c r="E84" s="415"/>
      <c r="F84" s="416"/>
      <c r="G84" s="414" t="s">
        <v>75</v>
      </c>
      <c r="H84" s="415"/>
      <c r="I84" s="415"/>
      <c r="J84" s="415"/>
      <c r="K84" s="415"/>
      <c r="L84" s="416"/>
      <c r="M84" s="366"/>
      <c r="N84" s="366"/>
      <c r="O84" s="366"/>
      <c r="P84" s="366"/>
      <c r="Q84" s="366"/>
    </row>
    <row r="85" spans="1:17" ht="63.65" customHeight="1" outlineLevel="1" x14ac:dyDescent="0.35">
      <c r="A85" s="366"/>
      <c r="B85" s="332"/>
      <c r="C85" s="338" t="s">
        <v>76</v>
      </c>
      <c r="D85" s="422" t="s">
        <v>77</v>
      </c>
      <c r="E85" s="423"/>
      <c r="F85" s="423"/>
      <c r="G85" s="423"/>
      <c r="H85" s="423"/>
      <c r="I85" s="423"/>
      <c r="J85" s="423"/>
      <c r="K85" s="423"/>
      <c r="L85" s="423"/>
      <c r="M85" s="366"/>
      <c r="N85" s="366"/>
      <c r="O85" s="366"/>
      <c r="P85" s="366"/>
      <c r="Q85" s="366"/>
    </row>
    <row r="86" spans="1:17" ht="60.65" customHeight="1" outlineLevel="1" x14ac:dyDescent="0.35">
      <c r="A86" s="366"/>
      <c r="B86" s="332"/>
      <c r="C86" s="336" t="s">
        <v>78</v>
      </c>
      <c r="D86" s="414" t="s">
        <v>79</v>
      </c>
      <c r="E86" s="415"/>
      <c r="F86" s="416"/>
      <c r="G86" s="414" t="s">
        <v>80</v>
      </c>
      <c r="H86" s="415"/>
      <c r="I86" s="415"/>
      <c r="J86" s="415"/>
      <c r="K86" s="415"/>
      <c r="L86" s="416"/>
      <c r="M86" s="366"/>
      <c r="N86" s="366"/>
      <c r="O86" s="366"/>
      <c r="P86" s="366"/>
      <c r="Q86" s="366"/>
    </row>
    <row r="87" spans="1:17" ht="22.5" customHeight="1" outlineLevel="1" x14ac:dyDescent="0.35">
      <c r="A87" s="366"/>
      <c r="B87" s="332"/>
      <c r="C87" s="336" t="s">
        <v>78</v>
      </c>
      <c r="D87" s="414" t="s">
        <v>81</v>
      </c>
      <c r="E87" s="415"/>
      <c r="F87" s="416"/>
      <c r="G87" s="414" t="s">
        <v>82</v>
      </c>
      <c r="H87" s="415"/>
      <c r="I87" s="415"/>
      <c r="J87" s="415"/>
      <c r="K87" s="415"/>
      <c r="L87" s="416"/>
      <c r="M87" s="366"/>
      <c r="N87" s="366"/>
      <c r="O87" s="366"/>
      <c r="P87" s="366"/>
      <c r="Q87" s="366"/>
    </row>
    <row r="88" spans="1:17" ht="51" customHeight="1" outlineLevel="1" x14ac:dyDescent="0.35">
      <c r="A88" s="366"/>
      <c r="B88" s="332"/>
      <c r="C88" s="336" t="s">
        <v>78</v>
      </c>
      <c r="D88" s="414" t="s">
        <v>83</v>
      </c>
      <c r="E88" s="415"/>
      <c r="F88" s="416"/>
      <c r="G88" s="414" t="s">
        <v>84</v>
      </c>
      <c r="H88" s="415"/>
      <c r="I88" s="415"/>
      <c r="J88" s="415"/>
      <c r="K88" s="415"/>
      <c r="L88" s="416"/>
      <c r="M88" s="366"/>
      <c r="N88" s="366"/>
      <c r="O88" s="366"/>
      <c r="P88" s="366"/>
      <c r="Q88" s="366"/>
    </row>
    <row r="89" spans="1:17" ht="35.15" customHeight="1" outlineLevel="1" x14ac:dyDescent="0.35">
      <c r="A89" s="366"/>
      <c r="B89" s="332"/>
      <c r="C89" s="336" t="s">
        <v>78</v>
      </c>
      <c r="D89" s="414" t="s">
        <v>85</v>
      </c>
      <c r="E89" s="415"/>
      <c r="F89" s="416"/>
      <c r="G89" s="414" t="s">
        <v>86</v>
      </c>
      <c r="H89" s="415"/>
      <c r="I89" s="415"/>
      <c r="J89" s="415"/>
      <c r="K89" s="415"/>
      <c r="L89" s="416"/>
      <c r="M89" s="366"/>
      <c r="N89" s="366"/>
      <c r="O89" s="366"/>
      <c r="P89" s="366"/>
      <c r="Q89" s="366"/>
    </row>
    <row r="90" spans="1:17" x14ac:dyDescent="0.35">
      <c r="A90" s="366"/>
      <c r="B90" s="332"/>
      <c r="C90" s="332"/>
      <c r="D90" s="332"/>
      <c r="E90" s="332"/>
      <c r="F90" s="332"/>
      <c r="G90" s="332"/>
      <c r="H90" s="332"/>
      <c r="I90" s="332"/>
      <c r="J90" s="332"/>
      <c r="K90" s="366"/>
      <c r="L90" s="366"/>
      <c r="M90" s="366"/>
      <c r="N90" s="366"/>
      <c r="O90" s="366"/>
      <c r="P90" s="366"/>
      <c r="Q90" s="324"/>
    </row>
    <row r="91" spans="1:17" x14ac:dyDescent="0.35">
      <c r="A91" s="366"/>
      <c r="B91" s="326" t="s">
        <v>87</v>
      </c>
      <c r="C91" s="326" t="s">
        <v>88</v>
      </c>
      <c r="D91" s="366"/>
      <c r="E91" s="366"/>
      <c r="F91" s="366"/>
      <c r="G91" s="366"/>
      <c r="H91" s="366"/>
      <c r="I91" s="366"/>
      <c r="J91" s="366"/>
      <c r="K91" s="366"/>
      <c r="L91" s="366"/>
      <c r="M91" s="366"/>
      <c r="N91" s="366"/>
      <c r="O91" s="366"/>
      <c r="P91" s="366"/>
      <c r="Q91" s="324"/>
    </row>
    <row r="92" spans="1:17" outlineLevel="1" x14ac:dyDescent="0.35">
      <c r="A92" s="333"/>
      <c r="B92" s="413" t="s">
        <v>89</v>
      </c>
      <c r="C92" s="413"/>
      <c r="D92" s="413"/>
      <c r="E92" s="413"/>
      <c r="F92" s="413"/>
      <c r="G92" s="413"/>
      <c r="H92" s="413"/>
      <c r="I92" s="413"/>
      <c r="J92" s="413"/>
      <c r="K92" s="413"/>
      <c r="L92" s="413"/>
      <c r="M92" s="413"/>
      <c r="N92" s="413"/>
      <c r="O92" s="413"/>
      <c r="P92" s="413"/>
      <c r="Q92" s="334"/>
    </row>
    <row r="93" spans="1:17" outlineLevel="1" x14ac:dyDescent="0.35">
      <c r="A93" s="362"/>
      <c r="B93" s="413"/>
      <c r="C93" s="413"/>
      <c r="D93" s="413"/>
      <c r="E93" s="413"/>
      <c r="F93" s="413"/>
      <c r="G93" s="413"/>
      <c r="H93" s="413"/>
      <c r="I93" s="413"/>
      <c r="J93" s="413"/>
      <c r="K93" s="413"/>
      <c r="L93" s="413"/>
      <c r="M93" s="413"/>
      <c r="N93" s="413"/>
      <c r="O93" s="413"/>
      <c r="P93" s="413"/>
      <c r="Q93" s="334"/>
    </row>
    <row r="94" spans="1:17" outlineLevel="1" x14ac:dyDescent="0.35">
      <c r="A94" s="362"/>
      <c r="B94" s="413"/>
      <c r="C94" s="413"/>
      <c r="D94" s="413"/>
      <c r="E94" s="413"/>
      <c r="F94" s="413"/>
      <c r="G94" s="413"/>
      <c r="H94" s="413"/>
      <c r="I94" s="413"/>
      <c r="J94" s="413"/>
      <c r="K94" s="413"/>
      <c r="L94" s="413"/>
      <c r="M94" s="413"/>
      <c r="N94" s="413"/>
      <c r="O94" s="413"/>
      <c r="P94" s="413"/>
      <c r="Q94" s="334"/>
    </row>
    <row r="95" spans="1:17" outlineLevel="1" x14ac:dyDescent="0.35">
      <c r="A95" s="362"/>
      <c r="B95" s="413"/>
      <c r="C95" s="413"/>
      <c r="D95" s="413"/>
      <c r="E95" s="413"/>
      <c r="F95" s="413"/>
      <c r="G95" s="413"/>
      <c r="H95" s="413"/>
      <c r="I95" s="413"/>
      <c r="J95" s="413"/>
      <c r="K95" s="413"/>
      <c r="L95" s="413"/>
      <c r="M95" s="413"/>
      <c r="N95" s="413"/>
      <c r="O95" s="413"/>
      <c r="P95" s="413"/>
      <c r="Q95" s="334"/>
    </row>
    <row r="96" spans="1:17" ht="35" customHeight="1" outlineLevel="1" x14ac:dyDescent="0.35">
      <c r="A96" s="362"/>
      <c r="B96" s="413"/>
      <c r="C96" s="413"/>
      <c r="D96" s="413"/>
      <c r="E96" s="413"/>
      <c r="F96" s="413"/>
      <c r="G96" s="413"/>
      <c r="H96" s="413"/>
      <c r="I96" s="413"/>
      <c r="J96" s="413"/>
      <c r="K96" s="413"/>
      <c r="L96" s="413"/>
      <c r="M96" s="413"/>
      <c r="N96" s="413"/>
      <c r="O96" s="413"/>
      <c r="P96" s="413"/>
      <c r="Q96" s="334"/>
    </row>
    <row r="97" spans="1:17" outlineLevel="1" x14ac:dyDescent="0.35">
      <c r="A97" s="362"/>
      <c r="B97" s="361"/>
      <c r="C97" s="361"/>
      <c r="D97" s="361"/>
      <c r="E97" s="361"/>
      <c r="F97" s="361"/>
      <c r="G97" s="361"/>
      <c r="H97" s="361"/>
      <c r="I97" s="361"/>
      <c r="J97" s="361"/>
      <c r="K97" s="361"/>
      <c r="L97" s="361"/>
      <c r="M97" s="361"/>
      <c r="N97" s="361"/>
      <c r="O97" s="361"/>
      <c r="P97" s="361"/>
      <c r="Q97" s="334"/>
    </row>
    <row r="98" spans="1:17" x14ac:dyDescent="0.35">
      <c r="A98" s="362"/>
      <c r="B98" s="361"/>
      <c r="C98" s="361"/>
      <c r="D98" s="361"/>
      <c r="E98" s="361"/>
      <c r="F98" s="361"/>
      <c r="G98" s="361"/>
      <c r="H98" s="361"/>
      <c r="I98" s="361"/>
      <c r="J98" s="361"/>
      <c r="K98" s="361"/>
      <c r="L98" s="361"/>
      <c r="M98" s="361"/>
      <c r="N98" s="361"/>
      <c r="O98" s="361"/>
      <c r="P98" s="361"/>
      <c r="Q98" s="334"/>
    </row>
    <row r="99" spans="1:17" x14ac:dyDescent="0.35">
      <c r="A99" s="366"/>
      <c r="B99" s="326" t="s">
        <v>90</v>
      </c>
      <c r="C99" s="326" t="s">
        <v>91</v>
      </c>
      <c r="D99" s="332"/>
      <c r="E99" s="332"/>
      <c r="F99" s="332"/>
      <c r="G99" s="332"/>
      <c r="H99" s="332"/>
      <c r="I99" s="332"/>
      <c r="J99" s="332"/>
      <c r="K99" s="335"/>
      <c r="L99" s="335"/>
      <c r="M99" s="335"/>
      <c r="N99" s="335"/>
      <c r="O99" s="335"/>
      <c r="P99" s="335"/>
      <c r="Q99" s="324"/>
    </row>
    <row r="100" spans="1:17" outlineLevel="1" x14ac:dyDescent="0.35">
      <c r="A100" s="366"/>
      <c r="B100" s="413" t="s">
        <v>92</v>
      </c>
      <c r="C100" s="413"/>
      <c r="D100" s="413"/>
      <c r="E100" s="413"/>
      <c r="F100" s="413"/>
      <c r="G100" s="413"/>
      <c r="H100" s="413"/>
      <c r="I100" s="413"/>
      <c r="J100" s="413"/>
      <c r="K100" s="413"/>
      <c r="L100" s="413"/>
      <c r="M100" s="413"/>
      <c r="N100" s="366"/>
      <c r="O100" s="366"/>
      <c r="P100" s="366"/>
      <c r="Q100" s="324"/>
    </row>
    <row r="101" spans="1:17" outlineLevel="1" x14ac:dyDescent="0.35">
      <c r="A101" s="366"/>
      <c r="B101" s="361"/>
      <c r="C101" s="361"/>
      <c r="D101" s="361"/>
      <c r="E101" s="361"/>
      <c r="F101" s="361"/>
      <c r="G101" s="361"/>
      <c r="H101" s="361"/>
      <c r="I101" s="361"/>
      <c r="J101" s="361"/>
      <c r="K101" s="361"/>
      <c r="L101" s="361"/>
      <c r="M101" s="361"/>
      <c r="N101" s="366"/>
      <c r="O101" s="366"/>
      <c r="P101" s="366"/>
      <c r="Q101" s="324"/>
    </row>
    <row r="102" spans="1:17" outlineLevel="1" x14ac:dyDescent="0.35">
      <c r="A102" s="366"/>
      <c r="B102" s="366"/>
      <c r="C102" s="366"/>
      <c r="D102" s="417"/>
      <c r="E102" s="418"/>
      <c r="F102" s="418"/>
      <c r="G102" s="418"/>
      <c r="H102" s="418"/>
      <c r="I102" s="419"/>
      <c r="J102" s="420"/>
      <c r="K102" s="420"/>
      <c r="L102" s="420"/>
      <c r="M102" s="420"/>
      <c r="N102" s="352"/>
      <c r="O102" s="366"/>
      <c r="P102" s="366"/>
      <c r="Q102" s="324"/>
    </row>
    <row r="103" spans="1:17" ht="81" customHeight="1" outlineLevel="1" x14ac:dyDescent="0.35">
      <c r="A103" s="366"/>
      <c r="B103" s="366"/>
      <c r="C103" s="350" t="s">
        <v>93</v>
      </c>
      <c r="D103" s="408" t="s">
        <v>94</v>
      </c>
      <c r="E103" s="421"/>
      <c r="F103" s="421"/>
      <c r="G103" s="421"/>
      <c r="H103" s="421"/>
      <c r="I103" s="406" t="s">
        <v>95</v>
      </c>
      <c r="J103" s="407"/>
      <c r="K103" s="407"/>
      <c r="L103" s="407"/>
      <c r="M103" s="407"/>
      <c r="N103" s="349" t="s">
        <v>96</v>
      </c>
      <c r="O103" s="366"/>
      <c r="P103" s="366"/>
      <c r="Q103" s="324"/>
    </row>
    <row r="104" spans="1:17" ht="42.75" customHeight="1" outlineLevel="1" x14ac:dyDescent="0.35">
      <c r="A104" s="366"/>
      <c r="B104" s="366"/>
      <c r="C104" s="350" t="s">
        <v>97</v>
      </c>
      <c r="D104" s="408" t="s">
        <v>98</v>
      </c>
      <c r="E104" s="421"/>
      <c r="F104" s="421"/>
      <c r="G104" s="421"/>
      <c r="H104" s="421"/>
      <c r="I104" s="406" t="s">
        <v>99</v>
      </c>
      <c r="J104" s="407"/>
      <c r="K104" s="407"/>
      <c r="L104" s="407"/>
      <c r="M104" s="407"/>
      <c r="N104" s="349" t="s">
        <v>96</v>
      </c>
      <c r="O104" s="366"/>
      <c r="P104" s="366"/>
      <c r="Q104" s="324"/>
    </row>
    <row r="105" spans="1:17" ht="42" customHeight="1" outlineLevel="1" x14ac:dyDescent="0.35">
      <c r="A105" s="366"/>
      <c r="B105" s="366"/>
      <c r="C105" s="350" t="s">
        <v>100</v>
      </c>
      <c r="D105" s="408" t="s">
        <v>101</v>
      </c>
      <c r="E105" s="421"/>
      <c r="F105" s="421"/>
      <c r="G105" s="421"/>
      <c r="H105" s="421"/>
      <c r="I105" s="406" t="s">
        <v>102</v>
      </c>
      <c r="J105" s="407"/>
      <c r="K105" s="407"/>
      <c r="L105" s="407"/>
      <c r="M105" s="407"/>
      <c r="N105" s="349" t="s">
        <v>96</v>
      </c>
      <c r="O105" s="366"/>
      <c r="P105" s="366"/>
      <c r="Q105" s="324"/>
    </row>
    <row r="106" spans="1:17" s="143" customFormat="1" ht="105" customHeight="1" outlineLevel="1" x14ac:dyDescent="0.3">
      <c r="A106" s="331"/>
      <c r="B106" s="331"/>
      <c r="C106" s="350" t="s">
        <v>103</v>
      </c>
      <c r="D106" s="408" t="s">
        <v>104</v>
      </c>
      <c r="E106" s="409"/>
      <c r="F106" s="409"/>
      <c r="G106" s="409"/>
      <c r="H106" s="409"/>
      <c r="I106" s="406" t="s">
        <v>105</v>
      </c>
      <c r="J106" s="407"/>
      <c r="K106" s="407"/>
      <c r="L106" s="407"/>
      <c r="M106" s="407"/>
      <c r="N106" s="349" t="s">
        <v>96</v>
      </c>
      <c r="O106" s="331"/>
      <c r="P106" s="331"/>
      <c r="Q106" s="330"/>
    </row>
    <row r="107" spans="1:17" s="143" customFormat="1" ht="78.75" customHeight="1" outlineLevel="1" x14ac:dyDescent="0.3">
      <c r="A107" s="331"/>
      <c r="B107" s="331"/>
      <c r="C107" s="350" t="s">
        <v>106</v>
      </c>
      <c r="D107" s="408" t="s">
        <v>107</v>
      </c>
      <c r="E107" s="409"/>
      <c r="F107" s="409"/>
      <c r="G107" s="409"/>
      <c r="H107" s="409"/>
      <c r="I107" s="406" t="s">
        <v>108</v>
      </c>
      <c r="J107" s="407"/>
      <c r="K107" s="407"/>
      <c r="L107" s="407"/>
      <c r="M107" s="407"/>
      <c r="N107" s="349" t="s">
        <v>96</v>
      </c>
      <c r="O107" s="331"/>
      <c r="P107" s="331"/>
      <c r="Q107" s="330"/>
    </row>
    <row r="108" spans="1:17" s="143" customFormat="1" ht="42" customHeight="1" outlineLevel="1" x14ac:dyDescent="0.3">
      <c r="A108" s="331"/>
      <c r="B108" s="331"/>
      <c r="C108" s="350" t="s">
        <v>109</v>
      </c>
      <c r="D108" s="408" t="s">
        <v>110</v>
      </c>
      <c r="E108" s="409"/>
      <c r="F108" s="409"/>
      <c r="G108" s="409"/>
      <c r="H108" s="409"/>
      <c r="I108" s="406" t="s">
        <v>111</v>
      </c>
      <c r="J108" s="407"/>
      <c r="K108" s="407"/>
      <c r="L108" s="407"/>
      <c r="M108" s="407"/>
      <c r="N108" s="349" t="s">
        <v>96</v>
      </c>
      <c r="O108" s="331"/>
      <c r="P108" s="331"/>
      <c r="Q108" s="330"/>
    </row>
    <row r="109" spans="1:17" s="143" customFormat="1" ht="42.75" customHeight="1" outlineLevel="1" x14ac:dyDescent="0.3">
      <c r="A109" s="331"/>
      <c r="B109" s="331"/>
      <c r="C109" s="350" t="s">
        <v>112</v>
      </c>
      <c r="D109" s="408" t="s">
        <v>113</v>
      </c>
      <c r="E109" s="409"/>
      <c r="F109" s="409"/>
      <c r="G109" s="409"/>
      <c r="H109" s="409"/>
      <c r="I109" s="406" t="s">
        <v>114</v>
      </c>
      <c r="J109" s="407"/>
      <c r="K109" s="407"/>
      <c r="L109" s="407"/>
      <c r="M109" s="407"/>
      <c r="N109" s="349" t="s">
        <v>96</v>
      </c>
      <c r="O109" s="331"/>
      <c r="P109" s="331"/>
      <c r="Q109" s="330"/>
    </row>
    <row r="110" spans="1:17" s="143" customFormat="1" ht="30" customHeight="1" outlineLevel="1" x14ac:dyDescent="0.3">
      <c r="A110" s="331"/>
      <c r="B110" s="331"/>
      <c r="C110" s="350" t="s">
        <v>115</v>
      </c>
      <c r="D110" s="408" t="s">
        <v>116</v>
      </c>
      <c r="E110" s="409"/>
      <c r="F110" s="409"/>
      <c r="G110" s="409"/>
      <c r="H110" s="409"/>
      <c r="I110" s="406" t="s">
        <v>117</v>
      </c>
      <c r="J110" s="407"/>
      <c r="K110" s="407"/>
      <c r="L110" s="407"/>
      <c r="M110" s="407"/>
      <c r="N110" s="349" t="s">
        <v>96</v>
      </c>
      <c r="O110" s="331"/>
      <c r="P110" s="331"/>
      <c r="Q110" s="330"/>
    </row>
    <row r="111" spans="1:17" s="143" customFormat="1" ht="42" customHeight="1" outlineLevel="1" x14ac:dyDescent="0.3">
      <c r="A111" s="331"/>
      <c r="B111" s="331"/>
      <c r="C111" s="350" t="s">
        <v>118</v>
      </c>
      <c r="D111" s="408" t="s">
        <v>119</v>
      </c>
      <c r="E111" s="409"/>
      <c r="F111" s="409"/>
      <c r="G111" s="409"/>
      <c r="H111" s="409"/>
      <c r="I111" s="406" t="s">
        <v>120</v>
      </c>
      <c r="J111" s="407"/>
      <c r="K111" s="407"/>
      <c r="L111" s="407"/>
      <c r="M111" s="407"/>
      <c r="N111" s="349" t="s">
        <v>96</v>
      </c>
      <c r="O111" s="331"/>
      <c r="P111" s="331"/>
      <c r="Q111" s="330"/>
    </row>
    <row r="112" spans="1:17" s="143" customFormat="1" ht="30" customHeight="1" outlineLevel="1" x14ac:dyDescent="0.3">
      <c r="A112" s="331"/>
      <c r="B112" s="331"/>
      <c r="C112" s="350" t="s">
        <v>121</v>
      </c>
      <c r="D112" s="408" t="s">
        <v>122</v>
      </c>
      <c r="E112" s="409"/>
      <c r="F112" s="409"/>
      <c r="G112" s="409"/>
      <c r="H112" s="409"/>
      <c r="I112" s="406" t="s">
        <v>123</v>
      </c>
      <c r="J112" s="407"/>
      <c r="K112" s="407"/>
      <c r="L112" s="407"/>
      <c r="M112" s="407"/>
      <c r="N112" s="349" t="s">
        <v>96</v>
      </c>
      <c r="O112" s="331"/>
      <c r="P112" s="331"/>
      <c r="Q112" s="330"/>
    </row>
    <row r="113" spans="1:17" s="143" customFormat="1" ht="16.5" customHeight="1" outlineLevel="1" x14ac:dyDescent="0.3">
      <c r="A113" s="331"/>
      <c r="B113" s="331"/>
      <c r="C113" s="350" t="s">
        <v>124</v>
      </c>
      <c r="D113" s="408" t="s">
        <v>125</v>
      </c>
      <c r="E113" s="409"/>
      <c r="F113" s="409"/>
      <c r="G113" s="409"/>
      <c r="H113" s="409"/>
      <c r="I113" s="406" t="s">
        <v>126</v>
      </c>
      <c r="J113" s="407"/>
      <c r="K113" s="407"/>
      <c r="L113" s="407"/>
      <c r="M113" s="407"/>
      <c r="N113" s="349" t="s">
        <v>96</v>
      </c>
      <c r="O113" s="331"/>
      <c r="P113" s="331"/>
      <c r="Q113" s="330"/>
    </row>
    <row r="114" spans="1:17" s="143" customFormat="1" ht="30" customHeight="1" outlineLevel="1" x14ac:dyDescent="0.3">
      <c r="A114" s="331"/>
      <c r="B114" s="331"/>
      <c r="C114" s="351" t="s">
        <v>127</v>
      </c>
      <c r="D114" s="408" t="s">
        <v>128</v>
      </c>
      <c r="E114" s="409"/>
      <c r="F114" s="409"/>
      <c r="G114" s="409"/>
      <c r="H114" s="409"/>
      <c r="I114" s="406" t="s">
        <v>129</v>
      </c>
      <c r="J114" s="407"/>
      <c r="K114" s="407"/>
      <c r="L114" s="407"/>
      <c r="M114" s="407"/>
      <c r="N114" s="349" t="s">
        <v>96</v>
      </c>
      <c r="O114" s="331"/>
      <c r="P114" s="331"/>
      <c r="Q114" s="330"/>
    </row>
    <row r="115" spans="1:17" s="143" customFormat="1" ht="42" customHeight="1" outlineLevel="1" x14ac:dyDescent="0.3">
      <c r="A115" s="331"/>
      <c r="B115" s="331"/>
      <c r="C115" s="350" t="s">
        <v>130</v>
      </c>
      <c r="D115" s="408" t="s">
        <v>131</v>
      </c>
      <c r="E115" s="409"/>
      <c r="F115" s="409"/>
      <c r="G115" s="409"/>
      <c r="H115" s="409"/>
      <c r="I115" s="406" t="s">
        <v>132</v>
      </c>
      <c r="J115" s="407"/>
      <c r="K115" s="407"/>
      <c r="L115" s="407"/>
      <c r="M115" s="407"/>
      <c r="N115" s="349" t="s">
        <v>96</v>
      </c>
      <c r="O115" s="331"/>
      <c r="P115" s="331"/>
      <c r="Q115" s="330"/>
    </row>
    <row r="116" spans="1:17" s="143" customFormat="1" ht="28.5" customHeight="1" outlineLevel="1" x14ac:dyDescent="0.3">
      <c r="A116" s="331"/>
      <c r="B116" s="331"/>
      <c r="C116" s="350" t="s">
        <v>133</v>
      </c>
      <c r="D116" s="408" t="s">
        <v>134</v>
      </c>
      <c r="E116" s="409"/>
      <c r="F116" s="409"/>
      <c r="G116" s="409"/>
      <c r="H116" s="409"/>
      <c r="I116" s="406" t="s">
        <v>135</v>
      </c>
      <c r="J116" s="407"/>
      <c r="K116" s="407"/>
      <c r="L116" s="407"/>
      <c r="M116" s="407"/>
      <c r="N116" s="349" t="s">
        <v>96</v>
      </c>
      <c r="O116" s="331"/>
      <c r="P116" s="331"/>
      <c r="Q116" s="330"/>
    </row>
    <row r="117" spans="1:17" s="143" customFormat="1" ht="66" customHeight="1" outlineLevel="1" x14ac:dyDescent="0.3">
      <c r="A117" s="331"/>
      <c r="B117" s="331"/>
      <c r="C117" s="350" t="s">
        <v>136</v>
      </c>
      <c r="D117" s="408" t="s">
        <v>137</v>
      </c>
      <c r="E117" s="409"/>
      <c r="F117" s="409"/>
      <c r="G117" s="409"/>
      <c r="H117" s="409"/>
      <c r="I117" s="406" t="s">
        <v>138</v>
      </c>
      <c r="J117" s="407"/>
      <c r="K117" s="407"/>
      <c r="L117" s="407"/>
      <c r="M117" s="407"/>
      <c r="N117" s="349" t="s">
        <v>96</v>
      </c>
      <c r="O117" s="331"/>
      <c r="P117" s="331"/>
      <c r="Q117" s="330"/>
    </row>
    <row r="118" spans="1:17" s="143" customFormat="1" ht="26" outlineLevel="1" x14ac:dyDescent="0.3">
      <c r="A118" s="331"/>
      <c r="B118" s="331"/>
      <c r="C118" s="350" t="s">
        <v>139</v>
      </c>
      <c r="D118" s="408" t="s">
        <v>140</v>
      </c>
      <c r="E118" s="409"/>
      <c r="F118" s="409"/>
      <c r="G118" s="409"/>
      <c r="H118" s="409"/>
      <c r="I118" s="406" t="s">
        <v>141</v>
      </c>
      <c r="J118" s="407"/>
      <c r="K118" s="407"/>
      <c r="L118" s="407"/>
      <c r="M118" s="407"/>
      <c r="N118" s="349" t="s">
        <v>96</v>
      </c>
      <c r="O118" s="331"/>
      <c r="P118" s="331"/>
      <c r="Q118" s="330"/>
    </row>
    <row r="119" spans="1:17" s="143" customFormat="1" ht="42" customHeight="1" outlineLevel="1" x14ac:dyDescent="0.3">
      <c r="A119" s="331"/>
      <c r="B119" s="331"/>
      <c r="C119" s="351" t="s">
        <v>142</v>
      </c>
      <c r="D119" s="408" t="s">
        <v>143</v>
      </c>
      <c r="E119" s="409"/>
      <c r="F119" s="409"/>
      <c r="G119" s="409"/>
      <c r="H119" s="409"/>
      <c r="I119" s="406" t="s">
        <v>144</v>
      </c>
      <c r="J119" s="407"/>
      <c r="K119" s="407"/>
      <c r="L119" s="407"/>
      <c r="M119" s="407"/>
      <c r="N119" s="349" t="s">
        <v>96</v>
      </c>
      <c r="O119" s="331"/>
      <c r="P119" s="331"/>
      <c r="Q119" s="330"/>
    </row>
    <row r="120" spans="1:17" s="143" customFormat="1" ht="27.75" customHeight="1" outlineLevel="1" x14ac:dyDescent="0.3">
      <c r="A120" s="331"/>
      <c r="B120" s="331"/>
      <c r="C120" s="350" t="s">
        <v>145</v>
      </c>
      <c r="D120" s="408" t="s">
        <v>146</v>
      </c>
      <c r="E120" s="409"/>
      <c r="F120" s="409"/>
      <c r="G120" s="409"/>
      <c r="H120" s="409"/>
      <c r="I120" s="406" t="s">
        <v>147</v>
      </c>
      <c r="J120" s="407"/>
      <c r="K120" s="407"/>
      <c r="L120" s="407"/>
      <c r="M120" s="407"/>
      <c r="N120" s="349" t="s">
        <v>96</v>
      </c>
      <c r="O120" s="331"/>
      <c r="P120" s="331"/>
      <c r="Q120" s="330"/>
    </row>
    <row r="121" spans="1:17" s="143" customFormat="1" ht="26.25" customHeight="1" outlineLevel="1" x14ac:dyDescent="0.3">
      <c r="A121" s="331"/>
      <c r="B121" s="331"/>
      <c r="C121" s="350" t="s">
        <v>148</v>
      </c>
      <c r="D121" s="408" t="s">
        <v>149</v>
      </c>
      <c r="E121" s="409"/>
      <c r="F121" s="409"/>
      <c r="G121" s="409"/>
      <c r="H121" s="409"/>
      <c r="I121" s="406" t="s">
        <v>150</v>
      </c>
      <c r="J121" s="407"/>
      <c r="K121" s="407"/>
      <c r="L121" s="407"/>
      <c r="M121" s="407"/>
      <c r="N121" s="349" t="s">
        <v>96</v>
      </c>
      <c r="O121" s="331"/>
      <c r="P121" s="331"/>
      <c r="Q121" s="330"/>
    </row>
    <row r="122" spans="1:17" s="143" customFormat="1" ht="27" customHeight="1" outlineLevel="1" x14ac:dyDescent="0.3">
      <c r="C122" s="350" t="s">
        <v>151</v>
      </c>
      <c r="D122" s="408" t="s">
        <v>152</v>
      </c>
      <c r="E122" s="409"/>
      <c r="F122" s="409"/>
      <c r="G122" s="409"/>
      <c r="H122" s="409"/>
      <c r="I122" s="406" t="s">
        <v>126</v>
      </c>
      <c r="J122" s="407"/>
      <c r="K122" s="407"/>
      <c r="L122" s="407"/>
      <c r="M122" s="407"/>
      <c r="N122" s="349" t="s">
        <v>96</v>
      </c>
    </row>
    <row r="123" spans="1:17" s="143" customFormat="1" ht="27" customHeight="1" outlineLevel="1" x14ac:dyDescent="0.3">
      <c r="C123" s="384" t="s">
        <v>709</v>
      </c>
      <c r="D123" s="412"/>
      <c r="E123" s="412"/>
      <c r="F123" s="412"/>
      <c r="G123" s="412"/>
      <c r="H123" s="412"/>
      <c r="I123" s="406" t="s">
        <v>2159</v>
      </c>
      <c r="J123" s="407"/>
      <c r="K123" s="407"/>
      <c r="L123" s="407"/>
      <c r="M123" s="407"/>
      <c r="N123" s="349" t="s">
        <v>96</v>
      </c>
    </row>
    <row r="125" spans="1:17" x14ac:dyDescent="0.35">
      <c r="B125" s="326" t="s">
        <v>153</v>
      </c>
      <c r="C125" s="326" t="s">
        <v>154</v>
      </c>
    </row>
    <row r="126" spans="1:17" outlineLevel="3" x14ac:dyDescent="0.35">
      <c r="B126" s="353" t="s">
        <v>155</v>
      </c>
      <c r="C126" s="410" t="s">
        <v>1851</v>
      </c>
      <c r="D126" s="411"/>
      <c r="E126" s="411"/>
      <c r="F126" s="411"/>
      <c r="G126" s="411"/>
      <c r="H126" s="411"/>
      <c r="I126" s="411"/>
      <c r="J126" s="411"/>
      <c r="K126" s="411"/>
      <c r="L126" s="411"/>
      <c r="M126" s="411"/>
      <c r="N126" s="411"/>
      <c r="O126" s="411"/>
      <c r="P126" s="411"/>
    </row>
    <row r="127" spans="1:17" outlineLevel="1" x14ac:dyDescent="0.35">
      <c r="C127" s="411"/>
      <c r="D127" s="411"/>
      <c r="E127" s="411"/>
      <c r="F127" s="411"/>
      <c r="G127" s="411"/>
      <c r="H127" s="411"/>
      <c r="I127" s="411"/>
      <c r="J127" s="411"/>
      <c r="K127" s="411"/>
      <c r="L127" s="411"/>
      <c r="M127" s="411"/>
      <c r="N127" s="411"/>
      <c r="O127" s="411"/>
      <c r="P127" s="411"/>
    </row>
    <row r="128" spans="1:17" outlineLevel="1" x14ac:dyDescent="0.35">
      <c r="B128" s="373" t="s">
        <v>156</v>
      </c>
      <c r="C128" s="125"/>
      <c r="D128" s="125"/>
      <c r="E128" s="125"/>
      <c r="F128" s="125"/>
      <c r="G128" s="125"/>
      <c r="H128" s="125"/>
      <c r="I128" s="125"/>
      <c r="J128" s="125"/>
      <c r="K128" s="125"/>
      <c r="L128" s="125"/>
      <c r="M128" s="125"/>
      <c r="N128" s="125"/>
      <c r="O128" s="125"/>
      <c r="P128" s="125"/>
    </row>
    <row r="129" spans="3:14" x14ac:dyDescent="0.35">
      <c r="C129" s="326"/>
    </row>
    <row r="130" spans="3:14" x14ac:dyDescent="0.35">
      <c r="C130" s="337" t="s">
        <v>157</v>
      </c>
      <c r="D130" s="404" t="s">
        <v>158</v>
      </c>
      <c r="E130" s="404"/>
      <c r="F130" s="404"/>
      <c r="G130" s="404"/>
      <c r="H130" s="404"/>
      <c r="I130" s="404"/>
      <c r="J130" s="404"/>
      <c r="K130" s="404"/>
      <c r="L130" s="404"/>
      <c r="M130" s="404"/>
      <c r="N130" s="404"/>
    </row>
    <row r="131" spans="3:14" ht="34.5" customHeight="1" x14ac:dyDescent="0.35">
      <c r="C131" s="359" t="s">
        <v>159</v>
      </c>
      <c r="D131" s="394" t="s">
        <v>2160</v>
      </c>
      <c r="E131" s="394"/>
      <c r="F131" s="394"/>
      <c r="G131" s="394"/>
      <c r="H131" s="394"/>
      <c r="I131" s="394"/>
      <c r="J131" s="394"/>
      <c r="K131" s="394"/>
      <c r="L131" s="394"/>
      <c r="M131" s="394"/>
      <c r="N131" s="394"/>
    </row>
    <row r="132" spans="3:14" ht="34.5" customHeight="1" x14ac:dyDescent="0.35">
      <c r="C132" s="359" t="s">
        <v>606</v>
      </c>
      <c r="D132" s="395" t="s">
        <v>160</v>
      </c>
      <c r="E132" s="396"/>
      <c r="F132" s="396"/>
      <c r="G132" s="396"/>
      <c r="H132" s="396"/>
      <c r="I132" s="396"/>
      <c r="J132" s="396"/>
      <c r="K132" s="396"/>
      <c r="L132" s="396"/>
      <c r="M132" s="396"/>
      <c r="N132" s="397"/>
    </row>
    <row r="133" spans="3:14" ht="29.15" customHeight="1" x14ac:dyDescent="0.35">
      <c r="C133" s="359" t="s">
        <v>161</v>
      </c>
      <c r="D133" s="394" t="s">
        <v>162</v>
      </c>
      <c r="E133" s="394"/>
      <c r="F133" s="394"/>
      <c r="G133" s="394"/>
      <c r="H133" s="394"/>
      <c r="I133" s="394"/>
      <c r="J133" s="394"/>
      <c r="K133" s="394"/>
      <c r="L133" s="394"/>
      <c r="M133" s="394"/>
      <c r="N133" s="394"/>
    </row>
    <row r="134" spans="3:14" ht="30.65" customHeight="1" x14ac:dyDescent="0.35">
      <c r="C134" s="369" t="s">
        <v>163</v>
      </c>
      <c r="D134" s="405" t="s">
        <v>164</v>
      </c>
      <c r="E134" s="405"/>
      <c r="F134" s="405"/>
      <c r="G134" s="405"/>
      <c r="H134" s="405"/>
      <c r="I134" s="405"/>
      <c r="J134" s="405"/>
      <c r="K134" s="405"/>
      <c r="L134" s="405"/>
      <c r="M134" s="405"/>
      <c r="N134" s="405"/>
    </row>
    <row r="135" spans="3:14" ht="18" customHeight="1" x14ac:dyDescent="0.35">
      <c r="C135" s="369" t="s">
        <v>165</v>
      </c>
      <c r="D135" s="398" t="s">
        <v>166</v>
      </c>
      <c r="E135" s="399"/>
      <c r="F135" s="399"/>
      <c r="G135" s="399"/>
      <c r="H135" s="399"/>
      <c r="I135" s="399"/>
      <c r="J135" s="399"/>
      <c r="K135" s="399"/>
      <c r="L135" s="399"/>
      <c r="M135" s="399"/>
      <c r="N135" s="400"/>
    </row>
    <row r="136" spans="3:14" ht="30.65" customHeight="1" x14ac:dyDescent="0.35">
      <c r="C136" s="369" t="s">
        <v>167</v>
      </c>
      <c r="D136" s="405" t="s">
        <v>168</v>
      </c>
      <c r="E136" s="405"/>
      <c r="F136" s="405"/>
      <c r="G136" s="405"/>
      <c r="H136" s="405"/>
      <c r="I136" s="405"/>
      <c r="J136" s="405"/>
      <c r="K136" s="405"/>
      <c r="L136" s="405"/>
      <c r="M136" s="405"/>
      <c r="N136" s="405"/>
    </row>
    <row r="137" spans="3:14" x14ac:dyDescent="0.35">
      <c r="C137" s="369" t="s">
        <v>93</v>
      </c>
      <c r="D137" s="405" t="s">
        <v>169</v>
      </c>
      <c r="E137" s="405"/>
      <c r="F137" s="405"/>
      <c r="G137" s="405"/>
      <c r="H137" s="405"/>
      <c r="I137" s="405"/>
      <c r="J137" s="405"/>
      <c r="K137" s="405"/>
      <c r="L137" s="405"/>
      <c r="M137" s="405"/>
      <c r="N137" s="405"/>
    </row>
    <row r="138" spans="3:14" ht="74.150000000000006" customHeight="1" x14ac:dyDescent="0.35">
      <c r="C138" s="360" t="s">
        <v>170</v>
      </c>
      <c r="D138" s="405" t="s">
        <v>171</v>
      </c>
      <c r="E138" s="405"/>
      <c r="F138" s="405"/>
      <c r="G138" s="405"/>
      <c r="H138" s="405"/>
      <c r="I138" s="405"/>
      <c r="J138" s="405"/>
      <c r="K138" s="405"/>
      <c r="L138" s="405"/>
      <c r="M138" s="405"/>
      <c r="N138" s="405"/>
    </row>
    <row r="139" spans="3:14" ht="29.5" customHeight="1" x14ac:dyDescent="0.35">
      <c r="C139" s="360" t="s">
        <v>172</v>
      </c>
      <c r="D139" s="394" t="s">
        <v>173</v>
      </c>
      <c r="E139" s="394"/>
      <c r="F139" s="394"/>
      <c r="G139" s="394"/>
      <c r="H139" s="394"/>
      <c r="I139" s="394"/>
      <c r="J139" s="394"/>
      <c r="K139" s="394"/>
      <c r="L139" s="394"/>
      <c r="M139" s="394"/>
      <c r="N139" s="394"/>
    </row>
    <row r="140" spans="3:14" ht="29.5" customHeight="1" x14ac:dyDescent="0.35">
      <c r="C140" s="360" t="s">
        <v>174</v>
      </c>
      <c r="D140" s="394" t="s">
        <v>175</v>
      </c>
      <c r="E140" s="394"/>
      <c r="F140" s="394"/>
      <c r="G140" s="394"/>
      <c r="H140" s="394"/>
      <c r="I140" s="394"/>
      <c r="J140" s="394"/>
      <c r="K140" s="394"/>
      <c r="L140" s="394"/>
      <c r="M140" s="394"/>
      <c r="N140" s="394"/>
    </row>
    <row r="141" spans="3:14" ht="57.65" customHeight="1" x14ac:dyDescent="0.35">
      <c r="C141" s="360" t="s">
        <v>176</v>
      </c>
      <c r="D141" s="394" t="s">
        <v>177</v>
      </c>
      <c r="E141" s="394"/>
      <c r="F141" s="394"/>
      <c r="G141" s="394"/>
      <c r="H141" s="394"/>
      <c r="I141" s="394"/>
      <c r="J141" s="394"/>
      <c r="K141" s="394"/>
      <c r="L141" s="394"/>
      <c r="M141" s="394"/>
      <c r="N141" s="394"/>
    </row>
    <row r="142" spans="3:14" ht="90.65" customHeight="1" x14ac:dyDescent="0.35">
      <c r="C142" s="360" t="s">
        <v>178</v>
      </c>
      <c r="D142" s="394" t="s">
        <v>179</v>
      </c>
      <c r="E142" s="394"/>
      <c r="F142" s="394"/>
      <c r="G142" s="394"/>
      <c r="H142" s="394"/>
      <c r="I142" s="394"/>
      <c r="J142" s="394"/>
      <c r="K142" s="394"/>
      <c r="L142" s="394"/>
      <c r="M142" s="394"/>
      <c r="N142" s="394"/>
    </row>
    <row r="143" spans="3:14" ht="16" customHeight="1" x14ac:dyDescent="0.35">
      <c r="C143" s="360" t="s">
        <v>180</v>
      </c>
      <c r="D143" s="394" t="s">
        <v>181</v>
      </c>
      <c r="E143" s="394"/>
      <c r="F143" s="394"/>
      <c r="G143" s="394"/>
      <c r="H143" s="394"/>
      <c r="I143" s="394"/>
      <c r="J143" s="394"/>
      <c r="K143" s="394"/>
      <c r="L143" s="394"/>
      <c r="M143" s="394"/>
      <c r="N143" s="394"/>
    </row>
    <row r="144" spans="3:14" ht="31.5" customHeight="1" x14ac:dyDescent="0.35">
      <c r="C144" s="360" t="s">
        <v>182</v>
      </c>
      <c r="D144" s="394" t="s">
        <v>183</v>
      </c>
      <c r="E144" s="394"/>
      <c r="F144" s="394"/>
      <c r="G144" s="394"/>
      <c r="H144" s="394"/>
      <c r="I144" s="394"/>
      <c r="J144" s="394"/>
      <c r="K144" s="394"/>
      <c r="L144" s="394"/>
      <c r="M144" s="394"/>
      <c r="N144" s="394"/>
    </row>
    <row r="145" spans="3:14" ht="71.5" customHeight="1" x14ac:dyDescent="0.35">
      <c r="C145" s="360" t="s">
        <v>184</v>
      </c>
      <c r="D145" s="394" t="s">
        <v>185</v>
      </c>
      <c r="E145" s="394"/>
      <c r="F145" s="394"/>
      <c r="G145" s="394"/>
      <c r="H145" s="394"/>
      <c r="I145" s="394"/>
      <c r="J145" s="394"/>
      <c r="K145" s="394"/>
      <c r="L145" s="394"/>
      <c r="M145" s="394"/>
      <c r="N145" s="394"/>
    </row>
    <row r="146" spans="3:14" ht="36" customHeight="1" x14ac:dyDescent="0.35">
      <c r="C146" s="360" t="s">
        <v>186</v>
      </c>
      <c r="D146" s="395" t="s">
        <v>2161</v>
      </c>
      <c r="E146" s="396"/>
      <c r="F146" s="396"/>
      <c r="G146" s="396"/>
      <c r="H146" s="396"/>
      <c r="I146" s="396"/>
      <c r="J146" s="396"/>
      <c r="K146" s="396"/>
      <c r="L146" s="396"/>
      <c r="M146" s="396"/>
      <c r="N146" s="397"/>
    </row>
    <row r="147" spans="3:14" ht="46" customHeight="1" x14ac:dyDescent="0.35">
      <c r="C147" s="360" t="s">
        <v>187</v>
      </c>
      <c r="D147" s="394" t="s">
        <v>188</v>
      </c>
      <c r="E147" s="394"/>
      <c r="F147" s="394"/>
      <c r="G147" s="394"/>
      <c r="H147" s="394"/>
      <c r="I147" s="394"/>
      <c r="J147" s="394"/>
      <c r="K147" s="394"/>
      <c r="L147" s="394"/>
      <c r="M147" s="394"/>
      <c r="N147" s="394"/>
    </row>
    <row r="148" spans="3:14" ht="46" customHeight="1" x14ac:dyDescent="0.35">
      <c r="C148" s="360" t="s">
        <v>189</v>
      </c>
      <c r="D148" s="394" t="s">
        <v>190</v>
      </c>
      <c r="E148" s="394"/>
      <c r="F148" s="394"/>
      <c r="G148" s="394"/>
      <c r="H148" s="394"/>
      <c r="I148" s="394"/>
      <c r="J148" s="394"/>
      <c r="K148" s="394"/>
      <c r="L148" s="394"/>
      <c r="M148" s="394"/>
      <c r="N148" s="394"/>
    </row>
    <row r="149" spans="3:14" ht="27.65" customHeight="1" x14ac:dyDescent="0.35">
      <c r="C149" s="360" t="s">
        <v>191</v>
      </c>
      <c r="D149" s="394" t="s">
        <v>192</v>
      </c>
      <c r="E149" s="394"/>
      <c r="F149" s="394"/>
      <c r="G149" s="394"/>
      <c r="H149" s="394"/>
      <c r="I149" s="394"/>
      <c r="J149" s="394"/>
      <c r="K149" s="394"/>
      <c r="L149" s="394"/>
      <c r="M149" s="394"/>
      <c r="N149" s="394"/>
    </row>
    <row r="150" spans="3:14" ht="15" customHeight="1" x14ac:dyDescent="0.35">
      <c r="C150" s="360" t="s">
        <v>193</v>
      </c>
      <c r="D150" s="394" t="s">
        <v>194</v>
      </c>
      <c r="E150" s="394"/>
      <c r="F150" s="394"/>
      <c r="G150" s="394"/>
      <c r="H150" s="394"/>
      <c r="I150" s="394"/>
      <c r="J150" s="394"/>
      <c r="K150" s="394"/>
      <c r="L150" s="394"/>
      <c r="M150" s="394"/>
      <c r="N150" s="394"/>
    </row>
    <row r="151" spans="3:14" ht="27.65" customHeight="1" x14ac:dyDescent="0.35">
      <c r="C151" s="360" t="s">
        <v>195</v>
      </c>
      <c r="D151" s="395" t="s">
        <v>196</v>
      </c>
      <c r="E151" s="396"/>
      <c r="F151" s="396"/>
      <c r="G151" s="396"/>
      <c r="H151" s="396"/>
      <c r="I151" s="396"/>
      <c r="J151" s="396"/>
      <c r="K151" s="396"/>
      <c r="L151" s="396"/>
      <c r="M151" s="396"/>
      <c r="N151" s="397"/>
    </row>
    <row r="152" spans="3:14" ht="27.65" customHeight="1" x14ac:dyDescent="0.35">
      <c r="C152" s="360" t="s">
        <v>197</v>
      </c>
      <c r="D152" s="395" t="s">
        <v>2162</v>
      </c>
      <c r="E152" s="396"/>
      <c r="F152" s="396"/>
      <c r="G152" s="396"/>
      <c r="H152" s="396"/>
      <c r="I152" s="396"/>
      <c r="J152" s="396"/>
      <c r="K152" s="396"/>
      <c r="L152" s="396"/>
      <c r="M152" s="396"/>
      <c r="N152" s="397"/>
    </row>
    <row r="153" spans="3:14" ht="43.5" customHeight="1" x14ac:dyDescent="0.35">
      <c r="C153" s="360" t="s">
        <v>198</v>
      </c>
      <c r="D153" s="394" t="s">
        <v>199</v>
      </c>
      <c r="E153" s="394"/>
      <c r="F153" s="394"/>
      <c r="G153" s="394"/>
      <c r="H153" s="394"/>
      <c r="I153" s="394"/>
      <c r="J153" s="394"/>
      <c r="K153" s="394"/>
      <c r="L153" s="394"/>
      <c r="M153" s="394"/>
      <c r="N153" s="394"/>
    </row>
    <row r="154" spans="3:14" ht="30.65" customHeight="1" x14ac:dyDescent="0.35">
      <c r="C154" s="360" t="s">
        <v>200</v>
      </c>
      <c r="D154" s="394" t="s">
        <v>201</v>
      </c>
      <c r="E154" s="394"/>
      <c r="F154" s="394"/>
      <c r="G154" s="394"/>
      <c r="H154" s="394"/>
      <c r="I154" s="394"/>
      <c r="J154" s="394"/>
      <c r="K154" s="394"/>
      <c r="L154" s="394"/>
      <c r="M154" s="394"/>
      <c r="N154" s="394"/>
    </row>
    <row r="155" spans="3:14" ht="30" customHeight="1" x14ac:dyDescent="0.35">
      <c r="C155" s="360" t="s">
        <v>202</v>
      </c>
      <c r="D155" s="394" t="s">
        <v>203</v>
      </c>
      <c r="E155" s="394"/>
      <c r="F155" s="394"/>
      <c r="G155" s="394"/>
      <c r="H155" s="394"/>
      <c r="I155" s="394"/>
      <c r="J155" s="394"/>
      <c r="K155" s="394"/>
      <c r="L155" s="394"/>
      <c r="M155" s="394"/>
      <c r="N155" s="394"/>
    </row>
    <row r="156" spans="3:14" x14ac:dyDescent="0.35">
      <c r="C156" s="360" t="s">
        <v>204</v>
      </c>
      <c r="D156" s="394" t="s">
        <v>205</v>
      </c>
      <c r="E156" s="394"/>
      <c r="F156" s="394"/>
      <c r="G156" s="394"/>
      <c r="H156" s="394"/>
      <c r="I156" s="394"/>
      <c r="J156" s="394"/>
      <c r="K156" s="394"/>
      <c r="L156" s="394"/>
      <c r="M156" s="394"/>
      <c r="N156" s="394"/>
    </row>
    <row r="157" spans="3:14" ht="75.650000000000006" customHeight="1" x14ac:dyDescent="0.35">
      <c r="C157" s="360" t="s">
        <v>206</v>
      </c>
      <c r="D157" s="394" t="s">
        <v>207</v>
      </c>
      <c r="E157" s="394"/>
      <c r="F157" s="394"/>
      <c r="G157" s="394"/>
      <c r="H157" s="394"/>
      <c r="I157" s="394"/>
      <c r="J157" s="394"/>
      <c r="K157" s="394"/>
      <c r="L157" s="394"/>
      <c r="M157" s="394"/>
      <c r="N157" s="394"/>
    </row>
    <row r="158" spans="3:14" ht="78" customHeight="1" x14ac:dyDescent="0.35">
      <c r="C158" s="360" t="s">
        <v>208</v>
      </c>
      <c r="D158" s="394" t="s">
        <v>209</v>
      </c>
      <c r="E158" s="394"/>
      <c r="F158" s="394"/>
      <c r="G158" s="394"/>
      <c r="H158" s="394"/>
      <c r="I158" s="394"/>
      <c r="J158" s="394"/>
      <c r="K158" s="394"/>
      <c r="L158" s="394"/>
      <c r="M158" s="394"/>
      <c r="N158" s="394"/>
    </row>
    <row r="159" spans="3:14" ht="38.15" customHeight="1" x14ac:dyDescent="0.35">
      <c r="C159" s="360" t="s">
        <v>210</v>
      </c>
      <c r="D159" s="395" t="s">
        <v>211</v>
      </c>
      <c r="E159" s="396"/>
      <c r="F159" s="396"/>
      <c r="G159" s="396"/>
      <c r="H159" s="396"/>
      <c r="I159" s="396"/>
      <c r="J159" s="396"/>
      <c r="K159" s="396"/>
      <c r="L159" s="396"/>
      <c r="M159" s="396"/>
      <c r="N159" s="397"/>
    </row>
    <row r="160" spans="3:14" ht="34" customHeight="1" x14ac:dyDescent="0.35">
      <c r="C160" s="360" t="s">
        <v>212</v>
      </c>
      <c r="D160" s="394" t="s">
        <v>213</v>
      </c>
      <c r="E160" s="394"/>
      <c r="F160" s="394"/>
      <c r="G160" s="394"/>
      <c r="H160" s="394"/>
      <c r="I160" s="394"/>
      <c r="J160" s="394"/>
      <c r="K160" s="394"/>
      <c r="L160" s="394"/>
      <c r="M160" s="394"/>
      <c r="N160" s="394"/>
    </row>
    <row r="161" spans="3:14" ht="56.5" customHeight="1" x14ac:dyDescent="0.35">
      <c r="C161" s="360" t="s">
        <v>214</v>
      </c>
      <c r="D161" s="395" t="s">
        <v>215</v>
      </c>
      <c r="E161" s="396"/>
      <c r="F161" s="396"/>
      <c r="G161" s="396"/>
      <c r="H161" s="396"/>
      <c r="I161" s="396"/>
      <c r="J161" s="396"/>
      <c r="K161" s="396"/>
      <c r="L161" s="396"/>
      <c r="M161" s="396"/>
      <c r="N161" s="397"/>
    </row>
    <row r="162" spans="3:14" ht="34" customHeight="1" x14ac:dyDescent="0.35">
      <c r="C162" s="360" t="s">
        <v>216</v>
      </c>
      <c r="D162" s="395" t="s">
        <v>217</v>
      </c>
      <c r="E162" s="396"/>
      <c r="F162" s="396"/>
      <c r="G162" s="396"/>
      <c r="H162" s="396"/>
      <c r="I162" s="396"/>
      <c r="J162" s="396"/>
      <c r="K162" s="396"/>
      <c r="L162" s="396"/>
      <c r="M162" s="396"/>
      <c r="N162" s="397"/>
    </row>
    <row r="163" spans="3:14" ht="30.65" customHeight="1" x14ac:dyDescent="0.35">
      <c r="C163" s="360" t="s">
        <v>218</v>
      </c>
      <c r="D163" s="394" t="s">
        <v>219</v>
      </c>
      <c r="E163" s="394"/>
      <c r="F163" s="394"/>
      <c r="G163" s="394"/>
      <c r="H163" s="394"/>
      <c r="I163" s="394"/>
      <c r="J163" s="394"/>
      <c r="K163" s="394"/>
      <c r="L163" s="394"/>
      <c r="M163" s="394"/>
      <c r="N163" s="394"/>
    </row>
    <row r="164" spans="3:14" ht="30.65" customHeight="1" x14ac:dyDescent="0.35">
      <c r="C164" s="360" t="s">
        <v>220</v>
      </c>
      <c r="D164" s="395" t="s">
        <v>221</v>
      </c>
      <c r="E164" s="396"/>
      <c r="F164" s="396"/>
      <c r="G164" s="396"/>
      <c r="H164" s="396"/>
      <c r="I164" s="396"/>
      <c r="J164" s="396"/>
      <c r="K164" s="396"/>
      <c r="L164" s="396"/>
      <c r="M164" s="396"/>
      <c r="N164" s="397"/>
    </row>
    <row r="165" spans="3:14" ht="30.65" customHeight="1" x14ac:dyDescent="0.35">
      <c r="C165" s="360" t="s">
        <v>222</v>
      </c>
      <c r="D165" s="394" t="s">
        <v>223</v>
      </c>
      <c r="E165" s="394"/>
      <c r="F165" s="394"/>
      <c r="G165" s="394"/>
      <c r="H165" s="394"/>
      <c r="I165" s="394"/>
      <c r="J165" s="394"/>
      <c r="K165" s="394"/>
      <c r="L165" s="394"/>
      <c r="M165" s="394"/>
      <c r="N165" s="394"/>
    </row>
    <row r="166" spans="3:14" ht="45.65" customHeight="1" x14ac:dyDescent="0.35">
      <c r="C166" s="360" t="s">
        <v>224</v>
      </c>
      <c r="D166" s="394" t="s">
        <v>225</v>
      </c>
      <c r="E166" s="394"/>
      <c r="F166" s="394"/>
      <c r="G166" s="394"/>
      <c r="H166" s="394"/>
      <c r="I166" s="394"/>
      <c r="J166" s="394"/>
      <c r="K166" s="394"/>
      <c r="L166" s="394"/>
      <c r="M166" s="394"/>
      <c r="N166" s="394"/>
    </row>
    <row r="167" spans="3:14" ht="36.65" customHeight="1" x14ac:dyDescent="0.35">
      <c r="C167" s="360" t="s">
        <v>226</v>
      </c>
      <c r="D167" s="395" t="s">
        <v>227</v>
      </c>
      <c r="E167" s="396"/>
      <c r="F167" s="396"/>
      <c r="G167" s="396"/>
      <c r="H167" s="396"/>
      <c r="I167" s="396"/>
      <c r="J167" s="396"/>
      <c r="K167" s="396"/>
      <c r="L167" s="396"/>
      <c r="M167" s="396"/>
      <c r="N167" s="397"/>
    </row>
    <row r="168" spans="3:14" ht="34" customHeight="1" x14ac:dyDescent="0.35">
      <c r="C168" s="360" t="s">
        <v>228</v>
      </c>
      <c r="D168" s="395" t="s">
        <v>229</v>
      </c>
      <c r="E168" s="396"/>
      <c r="F168" s="396"/>
      <c r="G168" s="396"/>
      <c r="H168" s="396"/>
      <c r="I168" s="396"/>
      <c r="J168" s="396"/>
      <c r="K168" s="396"/>
      <c r="L168" s="396"/>
      <c r="M168" s="396"/>
      <c r="N168" s="397"/>
    </row>
    <row r="169" spans="3:14" ht="105.65" customHeight="1" x14ac:dyDescent="0.35">
      <c r="C169" s="360" t="s">
        <v>230</v>
      </c>
      <c r="D169" s="394" t="s">
        <v>231</v>
      </c>
      <c r="E169" s="394"/>
      <c r="F169" s="394"/>
      <c r="G169" s="394"/>
      <c r="H169" s="394"/>
      <c r="I169" s="394"/>
      <c r="J169" s="394"/>
      <c r="K169" s="394"/>
      <c r="L169" s="394"/>
      <c r="M169" s="394"/>
      <c r="N169" s="394"/>
    </row>
    <row r="170" spans="3:14" x14ac:dyDescent="0.35">
      <c r="C170" s="360" t="s">
        <v>232</v>
      </c>
      <c r="D170" s="394" t="s">
        <v>233</v>
      </c>
      <c r="E170" s="394"/>
      <c r="F170" s="394"/>
      <c r="G170" s="394"/>
      <c r="H170" s="394"/>
      <c r="I170" s="394"/>
      <c r="J170" s="394"/>
      <c r="K170" s="394"/>
      <c r="L170" s="394"/>
      <c r="M170" s="394"/>
      <c r="N170" s="394"/>
    </row>
    <row r="171" spans="3:14" x14ac:dyDescent="0.35">
      <c r="C171" s="360" t="s">
        <v>234</v>
      </c>
      <c r="D171" s="394" t="s">
        <v>235</v>
      </c>
      <c r="E171" s="394"/>
      <c r="F171" s="394"/>
      <c r="G171" s="394"/>
      <c r="H171" s="394"/>
      <c r="I171" s="394"/>
      <c r="J171" s="394"/>
      <c r="K171" s="394"/>
      <c r="L171" s="394"/>
      <c r="M171" s="394"/>
      <c r="N171" s="394"/>
    </row>
    <row r="172" spans="3:14" ht="48.65" customHeight="1" x14ac:dyDescent="0.35">
      <c r="C172" s="360" t="s">
        <v>2163</v>
      </c>
      <c r="D172" s="401" t="s">
        <v>2164</v>
      </c>
      <c r="E172" s="402"/>
      <c r="F172" s="402"/>
      <c r="G172" s="402"/>
      <c r="H172" s="402"/>
      <c r="I172" s="402"/>
      <c r="J172" s="402"/>
      <c r="K172" s="402"/>
      <c r="L172" s="402"/>
      <c r="M172" s="402"/>
      <c r="N172" s="403"/>
    </row>
    <row r="173" spans="3:14" ht="27.65" customHeight="1" x14ac:dyDescent="0.35">
      <c r="C173" s="360" t="s">
        <v>236</v>
      </c>
      <c r="D173" s="395" t="s">
        <v>237</v>
      </c>
      <c r="E173" s="396"/>
      <c r="F173" s="396"/>
      <c r="G173" s="396"/>
      <c r="H173" s="396"/>
      <c r="I173" s="396"/>
      <c r="J173" s="396"/>
      <c r="K173" s="396"/>
      <c r="L173" s="396"/>
      <c r="M173" s="396"/>
      <c r="N173" s="397"/>
    </row>
    <row r="174" spans="3:14" ht="47.15" customHeight="1" x14ac:dyDescent="0.35">
      <c r="C174" s="360" t="s">
        <v>238</v>
      </c>
      <c r="D174" s="394" t="s">
        <v>239</v>
      </c>
      <c r="E174" s="394"/>
      <c r="F174" s="394"/>
      <c r="G174" s="394"/>
      <c r="H174" s="394"/>
      <c r="I174" s="394"/>
      <c r="J174" s="394"/>
      <c r="K174" s="394"/>
      <c r="L174" s="394"/>
      <c r="M174" s="394"/>
      <c r="N174" s="394"/>
    </row>
    <row r="175" spans="3:14" ht="61.5" customHeight="1" x14ac:dyDescent="0.35">
      <c r="C175" s="360" t="s">
        <v>240</v>
      </c>
      <c r="D175" s="394" t="s">
        <v>241</v>
      </c>
      <c r="E175" s="394"/>
      <c r="F175" s="394"/>
      <c r="G175" s="394"/>
      <c r="H175" s="394"/>
      <c r="I175" s="394"/>
      <c r="J175" s="394"/>
      <c r="K175" s="394"/>
      <c r="L175" s="394"/>
      <c r="M175" s="394"/>
      <c r="N175" s="394"/>
    </row>
    <row r="176" spans="3:14" ht="56.5" customHeight="1" x14ac:dyDescent="0.35">
      <c r="C176" s="360" t="s">
        <v>242</v>
      </c>
      <c r="D176" s="394" t="s">
        <v>243</v>
      </c>
      <c r="E176" s="394"/>
      <c r="F176" s="394"/>
      <c r="G176" s="394"/>
      <c r="H176" s="394"/>
      <c r="I176" s="394"/>
      <c r="J176" s="394"/>
      <c r="K176" s="394"/>
      <c r="L176" s="394"/>
      <c r="M176" s="394"/>
      <c r="N176" s="394"/>
    </row>
  </sheetData>
  <sheetProtection algorithmName="SHA-512" hashValue="h+e6+Lr0xh8oTwaZq0W8hC3S7G6GGj23YQN5YEd9SUSOsGyZniKHxSoG97buwAWvN0S7W3hFMxG4yQK3aWZdWQ==" saltValue="6G5xPYJ6wUexieuOh6e4+A==" spinCount="100000" sheet="1" objects="1" scenarios="1" formatColumns="0" formatRows="0" autoFilter="0"/>
  <autoFilter ref="C72:L89" xr:uid="{4A3DFC64-726B-443F-A6FD-9D4F39880BAF}">
    <filterColumn colId="1" showButton="0"/>
    <filterColumn colId="2" showButton="0"/>
    <filterColumn colId="4" showButton="0"/>
    <filterColumn colId="5" showButton="0"/>
    <filterColumn colId="6" showButton="0"/>
    <filterColumn colId="7" showButton="0"/>
    <filterColumn colId="8" showButton="0"/>
  </autoFilter>
  <mergeCells count="144">
    <mergeCell ref="B37:P37"/>
    <mergeCell ref="B40:P45"/>
    <mergeCell ref="B48:P51"/>
    <mergeCell ref="B54:P60"/>
    <mergeCell ref="C62:J62"/>
    <mergeCell ref="E33:P34"/>
    <mergeCell ref="E21:P22"/>
    <mergeCell ref="E30:P31"/>
    <mergeCell ref="E27:P28"/>
    <mergeCell ref="B21:D22"/>
    <mergeCell ref="B27:D28"/>
    <mergeCell ref="B33:D34"/>
    <mergeCell ref="B30:D31"/>
    <mergeCell ref="B24:D25"/>
    <mergeCell ref="E24:P25"/>
    <mergeCell ref="D75:F75"/>
    <mergeCell ref="G75:L75"/>
    <mergeCell ref="D76:F76"/>
    <mergeCell ref="G76:L76"/>
    <mergeCell ref="D77:F77"/>
    <mergeCell ref="G77:L77"/>
    <mergeCell ref="B63:P68"/>
    <mergeCell ref="D72:F72"/>
    <mergeCell ref="G72:L72"/>
    <mergeCell ref="D73:L73"/>
    <mergeCell ref="D74:F74"/>
    <mergeCell ref="G74:L74"/>
    <mergeCell ref="D103:H103"/>
    <mergeCell ref="D104:H104"/>
    <mergeCell ref="D82:F82"/>
    <mergeCell ref="G82:L82"/>
    <mergeCell ref="D81:F81"/>
    <mergeCell ref="G81:L81"/>
    <mergeCell ref="D78:F78"/>
    <mergeCell ref="G78:L78"/>
    <mergeCell ref="D79:F79"/>
    <mergeCell ref="G79:L79"/>
    <mergeCell ref="D80:F80"/>
    <mergeCell ref="G80:L80"/>
    <mergeCell ref="D86:F86"/>
    <mergeCell ref="G86:L86"/>
    <mergeCell ref="D87:F87"/>
    <mergeCell ref="G87:L87"/>
    <mergeCell ref="D84:F84"/>
    <mergeCell ref="G84:L84"/>
    <mergeCell ref="D83:F83"/>
    <mergeCell ref="G83:L83"/>
    <mergeCell ref="D85:L85"/>
    <mergeCell ref="D110:H110"/>
    <mergeCell ref="D111:H111"/>
    <mergeCell ref="B92:P96"/>
    <mergeCell ref="B100:M100"/>
    <mergeCell ref="D88:F88"/>
    <mergeCell ref="G88:L88"/>
    <mergeCell ref="D89:F89"/>
    <mergeCell ref="G89:L89"/>
    <mergeCell ref="I110:M110"/>
    <mergeCell ref="I111:M111"/>
    <mergeCell ref="I106:M106"/>
    <mergeCell ref="I107:M107"/>
    <mergeCell ref="I108:M108"/>
    <mergeCell ref="I109:M109"/>
    <mergeCell ref="D107:H107"/>
    <mergeCell ref="D108:H108"/>
    <mergeCell ref="D109:H109"/>
    <mergeCell ref="D106:H106"/>
    <mergeCell ref="D102:H102"/>
    <mergeCell ref="I102:M102"/>
    <mergeCell ref="I103:M103"/>
    <mergeCell ref="I104:M104"/>
    <mergeCell ref="I105:M105"/>
    <mergeCell ref="D105:H105"/>
    <mergeCell ref="C126:P127"/>
    <mergeCell ref="I121:M121"/>
    <mergeCell ref="I122:M122"/>
    <mergeCell ref="I116:M116"/>
    <mergeCell ref="I117:M117"/>
    <mergeCell ref="I118:M118"/>
    <mergeCell ref="I119:M119"/>
    <mergeCell ref="I120:M120"/>
    <mergeCell ref="D122:H122"/>
    <mergeCell ref="D120:H120"/>
    <mergeCell ref="D121:H121"/>
    <mergeCell ref="I123:M123"/>
    <mergeCell ref="D123:H123"/>
    <mergeCell ref="I115:M115"/>
    <mergeCell ref="D117:H117"/>
    <mergeCell ref="D118:H118"/>
    <mergeCell ref="D119:H119"/>
    <mergeCell ref="D112:H112"/>
    <mergeCell ref="D113:H113"/>
    <mergeCell ref="D114:H114"/>
    <mergeCell ref="D115:H115"/>
    <mergeCell ref="D116:H116"/>
    <mergeCell ref="I112:M112"/>
    <mergeCell ref="I113:M113"/>
    <mergeCell ref="I114:M114"/>
    <mergeCell ref="D139:N139"/>
    <mergeCell ref="D141:N141"/>
    <mergeCell ref="D140:N140"/>
    <mergeCell ref="D142:N142"/>
    <mergeCell ref="D143:N143"/>
    <mergeCell ref="D130:N130"/>
    <mergeCell ref="D133:N133"/>
    <mergeCell ref="D134:N134"/>
    <mergeCell ref="D137:N137"/>
    <mergeCell ref="D136:N136"/>
    <mergeCell ref="D138:N138"/>
    <mergeCell ref="D165:N165"/>
    <mergeCell ref="D150:N150"/>
    <mergeCell ref="D153:N153"/>
    <mergeCell ref="D154:N154"/>
    <mergeCell ref="D155:N155"/>
    <mergeCell ref="D156:N156"/>
    <mergeCell ref="D144:N144"/>
    <mergeCell ref="D145:N145"/>
    <mergeCell ref="D147:N147"/>
    <mergeCell ref="D148:N148"/>
    <mergeCell ref="D149:N149"/>
    <mergeCell ref="D161:N161"/>
    <mergeCell ref="D175:N175"/>
    <mergeCell ref="D176:N176"/>
    <mergeCell ref="D168:N168"/>
    <mergeCell ref="D131:N131"/>
    <mergeCell ref="D164:N164"/>
    <mergeCell ref="D151:N151"/>
    <mergeCell ref="D162:N162"/>
    <mergeCell ref="D159:N159"/>
    <mergeCell ref="D132:N132"/>
    <mergeCell ref="D146:N146"/>
    <mergeCell ref="D135:N135"/>
    <mergeCell ref="D152:N152"/>
    <mergeCell ref="D172:N172"/>
    <mergeCell ref="D166:N166"/>
    <mergeCell ref="D169:N169"/>
    <mergeCell ref="D170:N170"/>
    <mergeCell ref="D171:N171"/>
    <mergeCell ref="D174:N174"/>
    <mergeCell ref="D173:N173"/>
    <mergeCell ref="D167:N167"/>
    <mergeCell ref="D157:N157"/>
    <mergeCell ref="D158:N158"/>
    <mergeCell ref="D160:N160"/>
    <mergeCell ref="D163:N163"/>
  </mergeCells>
  <pageMargins left="0.7" right="0.7" top="0.75" bottom="0.75" header="0.3" footer="0.3"/>
  <pageSetup paperSize="9" orientation="portrait" r:id="rId1"/>
  <headerFooter>
    <oddHeader>&amp;C&amp;"Calibri"&amp;10&amp;K000000OFFICIAL&amp;1#</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E0E8D0-A828-42C7-BD48-54B97D5C04B8}">
  <sheetPr codeName="HISTORY"/>
  <dimension ref="A1:XEO31"/>
  <sheetViews>
    <sheetView showGridLines="0" workbookViewId="0">
      <selection activeCell="C16" sqref="C16:D16"/>
    </sheetView>
  </sheetViews>
  <sheetFormatPr defaultColWidth="0" defaultRowHeight="14.5" zeroHeight="1" x14ac:dyDescent="0.35"/>
  <cols>
    <col min="1" max="1" width="2.54296875" style="46" customWidth="1"/>
    <col min="2" max="2" width="18.54296875" style="46" customWidth="1"/>
    <col min="3" max="3" width="14.81640625" style="46" customWidth="1"/>
    <col min="4" max="4" width="35.1796875" style="46" customWidth="1"/>
    <col min="5" max="5" width="44.453125" style="46" bestFit="1" customWidth="1"/>
    <col min="6" max="6" width="2.54296875" style="46" customWidth="1"/>
    <col min="7" max="7" width="9.1796875" style="46" hidden="1"/>
    <col min="8" max="16369" width="0" style="46" hidden="1"/>
    <col min="16370" max="16384" width="9.1796875" style="46" hidden="1"/>
  </cols>
  <sheetData>
    <row r="1" spans="1:16369" s="23" customFormat="1" ht="66" customHeight="1" x14ac:dyDescent="0.35">
      <c r="A1" s="13"/>
      <c r="B1" s="196" t="s">
        <v>244</v>
      </c>
      <c r="C1" s="46"/>
      <c r="D1" s="46"/>
      <c r="E1" s="46"/>
      <c r="F1" s="46"/>
      <c r="G1" s="46"/>
      <c r="H1" s="46"/>
      <c r="I1" s="46"/>
      <c r="J1" s="46"/>
      <c r="K1" s="46"/>
      <c r="L1" s="46"/>
      <c r="M1" s="46"/>
      <c r="N1" s="46"/>
      <c r="O1" s="46"/>
      <c r="P1" s="46"/>
      <c r="Q1" s="46"/>
      <c r="R1" s="46"/>
      <c r="S1" s="46"/>
      <c r="T1" s="46"/>
      <c r="U1" s="46"/>
      <c r="V1" s="46"/>
      <c r="W1" s="46"/>
      <c r="X1" s="46"/>
      <c r="Y1" s="46"/>
      <c r="Z1" s="46"/>
      <c r="AA1" s="46"/>
      <c r="AB1" s="46"/>
      <c r="AC1" s="46"/>
      <c r="AD1" s="46"/>
      <c r="AE1" s="46"/>
      <c r="AF1" s="46"/>
      <c r="AG1" s="46"/>
      <c r="AH1" s="46"/>
      <c r="AI1" s="46"/>
      <c r="AJ1" s="46"/>
      <c r="AK1" s="46"/>
      <c r="AL1" s="46"/>
      <c r="AM1" s="46"/>
      <c r="AN1" s="46"/>
      <c r="AO1" s="46"/>
      <c r="AP1" s="46"/>
      <c r="AQ1" s="46"/>
      <c r="AR1" s="46"/>
      <c r="AS1" s="46"/>
      <c r="AT1" s="46"/>
      <c r="AU1" s="46"/>
      <c r="AV1" s="46"/>
      <c r="AW1" s="46"/>
      <c r="AX1" s="46"/>
      <c r="AY1" s="46"/>
      <c r="AZ1" s="46"/>
      <c r="BA1" s="46"/>
      <c r="BB1" s="46"/>
      <c r="BC1" s="46"/>
      <c r="BD1" s="46"/>
      <c r="BE1" s="46"/>
      <c r="BF1" s="46"/>
      <c r="BG1" s="46"/>
      <c r="BH1" s="46"/>
      <c r="BI1" s="46"/>
      <c r="BJ1" s="46"/>
      <c r="BK1" s="46"/>
      <c r="BL1" s="46"/>
      <c r="BM1" s="46"/>
      <c r="BN1" s="46"/>
      <c r="BO1" s="46"/>
      <c r="BP1" s="46"/>
      <c r="BQ1" s="46"/>
      <c r="BR1" s="46"/>
      <c r="BS1" s="46"/>
      <c r="BT1" s="46"/>
      <c r="BU1" s="46"/>
      <c r="BV1" s="46"/>
      <c r="BW1" s="46"/>
      <c r="BX1" s="46"/>
      <c r="BY1" s="46"/>
      <c r="BZ1" s="46"/>
      <c r="CA1" s="46"/>
      <c r="CB1" s="46"/>
      <c r="CC1" s="46"/>
      <c r="CD1" s="46"/>
      <c r="CE1" s="46"/>
      <c r="CF1" s="46"/>
      <c r="CG1" s="46"/>
      <c r="CH1" s="46"/>
      <c r="CI1" s="46"/>
      <c r="CJ1" s="46"/>
      <c r="CK1" s="46"/>
      <c r="CL1" s="46"/>
      <c r="CM1" s="46"/>
      <c r="CN1" s="46"/>
      <c r="CO1" s="46"/>
      <c r="CP1" s="46"/>
      <c r="CQ1" s="46"/>
      <c r="CR1" s="46"/>
      <c r="CS1" s="46"/>
      <c r="CT1" s="46"/>
      <c r="CU1" s="46"/>
      <c r="CV1" s="46"/>
      <c r="CW1" s="46"/>
      <c r="CX1" s="46"/>
      <c r="CY1" s="46"/>
      <c r="CZ1" s="46"/>
      <c r="DA1" s="46"/>
      <c r="DB1" s="46"/>
      <c r="DC1" s="46"/>
      <c r="DD1" s="46"/>
      <c r="DE1" s="46"/>
      <c r="DF1" s="46"/>
      <c r="DG1" s="46"/>
      <c r="DH1" s="46"/>
      <c r="DI1" s="46"/>
      <c r="DJ1" s="46"/>
      <c r="DK1" s="46"/>
      <c r="DL1" s="46"/>
      <c r="DM1" s="46"/>
      <c r="DN1" s="46"/>
      <c r="DO1" s="46"/>
      <c r="DP1" s="46"/>
      <c r="DQ1" s="46"/>
      <c r="DR1" s="46"/>
      <c r="DS1" s="46"/>
      <c r="DT1" s="46"/>
      <c r="DU1" s="46"/>
      <c r="DV1" s="46"/>
      <c r="DW1" s="46"/>
      <c r="DX1" s="46"/>
      <c r="DY1" s="46"/>
      <c r="DZ1" s="46"/>
      <c r="EA1" s="46"/>
      <c r="EB1" s="46"/>
      <c r="EC1" s="46"/>
      <c r="ED1" s="46"/>
      <c r="EE1" s="46"/>
      <c r="EF1" s="46"/>
      <c r="EG1" s="46"/>
      <c r="EH1" s="46"/>
      <c r="EI1" s="46"/>
      <c r="EJ1" s="46"/>
      <c r="EK1" s="46"/>
      <c r="EL1" s="46"/>
      <c r="EM1" s="46"/>
      <c r="EN1" s="46"/>
      <c r="EO1" s="46"/>
      <c r="EP1" s="46"/>
      <c r="EQ1" s="46"/>
      <c r="ER1" s="46"/>
      <c r="ES1" s="46"/>
      <c r="ET1" s="46"/>
      <c r="EU1" s="46"/>
      <c r="EV1" s="46"/>
      <c r="EW1" s="46"/>
      <c r="EX1" s="46"/>
      <c r="EY1" s="46"/>
      <c r="EZ1" s="46"/>
      <c r="FA1" s="46"/>
      <c r="FB1" s="46"/>
      <c r="FC1" s="46"/>
      <c r="FD1" s="46"/>
      <c r="FE1" s="46"/>
      <c r="FF1" s="46"/>
      <c r="FG1" s="46"/>
      <c r="FH1" s="46"/>
      <c r="FI1" s="46"/>
      <c r="FJ1" s="46"/>
      <c r="FK1" s="46"/>
      <c r="FL1" s="46"/>
      <c r="FM1" s="46"/>
      <c r="FN1" s="46"/>
      <c r="FO1" s="46"/>
      <c r="FP1" s="46"/>
      <c r="FQ1" s="46"/>
      <c r="FR1" s="46"/>
      <c r="FS1" s="46"/>
      <c r="FT1" s="46"/>
      <c r="FU1" s="46"/>
      <c r="FV1" s="46"/>
      <c r="FW1" s="46"/>
      <c r="FX1" s="46"/>
      <c r="FY1" s="46"/>
      <c r="FZ1" s="46"/>
      <c r="GA1" s="46"/>
      <c r="GB1" s="46"/>
      <c r="GC1" s="46"/>
      <c r="GD1" s="46"/>
      <c r="GE1" s="46"/>
      <c r="GF1" s="46"/>
      <c r="GG1" s="46"/>
      <c r="GH1" s="46"/>
      <c r="GI1" s="46"/>
      <c r="GJ1" s="46"/>
      <c r="GK1" s="46"/>
      <c r="GL1" s="46"/>
      <c r="GM1" s="46"/>
      <c r="GN1" s="46"/>
      <c r="GO1" s="46"/>
      <c r="GP1" s="46"/>
      <c r="GQ1" s="46"/>
      <c r="GR1" s="46"/>
      <c r="GS1" s="46"/>
      <c r="GT1" s="46"/>
      <c r="GU1" s="46"/>
      <c r="GV1" s="46"/>
      <c r="GW1" s="46"/>
      <c r="GX1" s="46"/>
      <c r="GY1" s="46"/>
      <c r="GZ1" s="46"/>
      <c r="HA1" s="46"/>
      <c r="HB1" s="46"/>
      <c r="HC1" s="46"/>
      <c r="HD1" s="46"/>
      <c r="HE1" s="46"/>
      <c r="HF1" s="46"/>
      <c r="HG1" s="46"/>
      <c r="HH1" s="46"/>
      <c r="HI1" s="46"/>
      <c r="HJ1" s="46"/>
      <c r="HK1" s="46"/>
      <c r="HL1" s="46"/>
      <c r="HM1" s="46"/>
      <c r="HN1" s="46"/>
      <c r="HO1" s="46"/>
      <c r="HP1" s="46"/>
      <c r="HQ1" s="46"/>
      <c r="HR1" s="46"/>
      <c r="HS1" s="46"/>
      <c r="HT1" s="46"/>
      <c r="HU1" s="46"/>
      <c r="HV1" s="46"/>
      <c r="HW1" s="46"/>
      <c r="HX1" s="46"/>
      <c r="HY1" s="46"/>
      <c r="HZ1" s="46"/>
      <c r="IA1" s="46"/>
      <c r="IB1" s="46"/>
      <c r="IC1" s="46"/>
      <c r="ID1" s="46"/>
      <c r="IE1" s="46"/>
      <c r="IF1" s="46"/>
      <c r="IG1" s="46"/>
      <c r="IH1" s="46"/>
      <c r="II1" s="46"/>
      <c r="IJ1" s="46"/>
      <c r="IK1" s="46"/>
      <c r="IL1" s="46"/>
      <c r="IM1" s="46"/>
      <c r="IN1" s="46"/>
      <c r="IO1" s="46"/>
      <c r="IP1" s="46"/>
      <c r="IQ1" s="46"/>
      <c r="IR1" s="46"/>
      <c r="IS1" s="46"/>
      <c r="IT1" s="46"/>
      <c r="IU1" s="46"/>
      <c r="IV1" s="46"/>
      <c r="IW1" s="46"/>
      <c r="IX1" s="46"/>
      <c r="IY1" s="46"/>
      <c r="IZ1" s="46"/>
      <c r="JA1" s="46"/>
      <c r="JB1" s="46"/>
      <c r="JC1" s="46"/>
      <c r="JD1" s="46"/>
      <c r="JE1" s="46"/>
      <c r="JF1" s="46"/>
      <c r="JG1" s="46"/>
      <c r="JH1" s="46"/>
      <c r="JI1" s="46"/>
      <c r="JJ1" s="46"/>
      <c r="JK1" s="46"/>
      <c r="JL1" s="46"/>
      <c r="JM1" s="46"/>
      <c r="JN1" s="46"/>
      <c r="JO1" s="46"/>
      <c r="JP1" s="46"/>
      <c r="JQ1" s="46"/>
      <c r="JR1" s="46"/>
      <c r="JS1" s="46"/>
      <c r="JT1" s="46"/>
      <c r="JU1" s="46"/>
      <c r="JV1" s="46"/>
      <c r="JW1" s="46"/>
      <c r="JX1" s="46"/>
      <c r="JY1" s="46"/>
      <c r="JZ1" s="46"/>
      <c r="KA1" s="46"/>
      <c r="KB1" s="46"/>
      <c r="KC1" s="46"/>
      <c r="KD1" s="46"/>
      <c r="KE1" s="46"/>
      <c r="KF1" s="46"/>
      <c r="KG1" s="46"/>
      <c r="KH1" s="46"/>
      <c r="KI1" s="46"/>
      <c r="KJ1" s="46"/>
      <c r="KK1" s="46"/>
      <c r="KL1" s="46"/>
      <c r="KM1" s="46"/>
      <c r="KN1" s="46"/>
      <c r="KO1" s="46"/>
      <c r="KP1" s="46"/>
      <c r="KQ1" s="46"/>
      <c r="KR1" s="46"/>
      <c r="KS1" s="46"/>
      <c r="KT1" s="46"/>
      <c r="KU1" s="46"/>
      <c r="KV1" s="46"/>
      <c r="KW1" s="46"/>
      <c r="KX1" s="46"/>
      <c r="KY1" s="46"/>
      <c r="KZ1" s="46"/>
      <c r="LA1" s="46"/>
      <c r="LB1" s="46"/>
      <c r="LC1" s="46"/>
      <c r="LD1" s="46"/>
      <c r="LE1" s="46"/>
      <c r="LF1" s="46"/>
      <c r="LG1" s="46"/>
      <c r="LH1" s="46"/>
      <c r="LI1" s="46"/>
      <c r="LJ1" s="46"/>
      <c r="LK1" s="46"/>
      <c r="LL1" s="46"/>
      <c r="LM1" s="46"/>
      <c r="LN1" s="46"/>
      <c r="LO1" s="46"/>
      <c r="LP1" s="46"/>
      <c r="LQ1" s="46"/>
      <c r="LR1" s="46"/>
      <c r="LS1" s="46"/>
      <c r="LT1" s="46"/>
      <c r="LU1" s="46"/>
      <c r="LV1" s="46"/>
      <c r="LW1" s="46"/>
      <c r="LX1" s="46"/>
      <c r="LY1" s="46"/>
      <c r="LZ1" s="46"/>
      <c r="MA1" s="46"/>
      <c r="MB1" s="46"/>
      <c r="MC1" s="46"/>
      <c r="MD1" s="46"/>
      <c r="ME1" s="46"/>
      <c r="MF1" s="46"/>
      <c r="MG1" s="46"/>
      <c r="MH1" s="46"/>
      <c r="MI1" s="46"/>
      <c r="MJ1" s="46"/>
      <c r="MK1" s="46"/>
      <c r="ML1" s="46"/>
      <c r="MM1" s="46"/>
      <c r="MN1" s="46"/>
      <c r="MO1" s="46"/>
      <c r="MP1" s="46"/>
      <c r="MQ1" s="46"/>
      <c r="MR1" s="46"/>
      <c r="MS1" s="46"/>
      <c r="MT1" s="46"/>
      <c r="MU1" s="46"/>
      <c r="MV1" s="46"/>
      <c r="MW1" s="46"/>
      <c r="MX1" s="46"/>
      <c r="MY1" s="46"/>
      <c r="MZ1" s="46"/>
      <c r="NA1" s="46"/>
      <c r="NB1" s="46"/>
      <c r="NC1" s="46"/>
      <c r="ND1" s="46"/>
      <c r="NE1" s="46"/>
      <c r="NF1" s="46"/>
      <c r="NG1" s="46"/>
      <c r="NH1" s="46"/>
      <c r="NI1" s="46"/>
      <c r="NJ1" s="46"/>
      <c r="NK1" s="46"/>
      <c r="NL1" s="46"/>
      <c r="NM1" s="46"/>
      <c r="NN1" s="46"/>
      <c r="NO1" s="46"/>
      <c r="NP1" s="46"/>
      <c r="NQ1" s="46"/>
      <c r="NR1" s="46"/>
      <c r="NS1" s="46"/>
      <c r="NT1" s="46"/>
      <c r="NU1" s="46"/>
      <c r="NV1" s="46"/>
      <c r="NW1" s="46"/>
      <c r="NX1" s="46"/>
      <c r="NY1" s="46"/>
      <c r="NZ1" s="46"/>
      <c r="OA1" s="46"/>
      <c r="OB1" s="46"/>
      <c r="OC1" s="46"/>
      <c r="OD1" s="46"/>
      <c r="OE1" s="46"/>
      <c r="OF1" s="46"/>
      <c r="OG1" s="46"/>
      <c r="OH1" s="46"/>
      <c r="OI1" s="46"/>
      <c r="OJ1" s="46"/>
      <c r="OK1" s="46"/>
      <c r="OL1" s="46"/>
      <c r="OM1" s="46"/>
      <c r="ON1" s="46"/>
      <c r="OO1" s="46"/>
      <c r="OP1" s="46"/>
      <c r="OQ1" s="46"/>
      <c r="OR1" s="46"/>
      <c r="OS1" s="46"/>
      <c r="OT1" s="46"/>
      <c r="OU1" s="46"/>
      <c r="OV1" s="46"/>
      <c r="OW1" s="46"/>
      <c r="OX1" s="46"/>
      <c r="OY1" s="46"/>
      <c r="OZ1" s="46"/>
      <c r="PA1" s="46"/>
      <c r="PB1" s="46"/>
      <c r="PC1" s="46"/>
      <c r="PD1" s="46"/>
      <c r="PE1" s="46"/>
      <c r="PF1" s="46"/>
      <c r="PG1" s="46"/>
      <c r="PH1" s="46"/>
      <c r="PI1" s="46"/>
      <c r="PJ1" s="46"/>
      <c r="PK1" s="46"/>
      <c r="PL1" s="46"/>
      <c r="PM1" s="46"/>
      <c r="PN1" s="46"/>
      <c r="PO1" s="46"/>
      <c r="PP1" s="46"/>
      <c r="PQ1" s="46"/>
      <c r="PR1" s="46"/>
      <c r="PS1" s="46"/>
      <c r="PT1" s="46"/>
      <c r="PU1" s="46"/>
      <c r="PV1" s="46"/>
      <c r="PW1" s="46"/>
      <c r="PX1" s="46"/>
      <c r="PY1" s="46"/>
      <c r="PZ1" s="46"/>
      <c r="QA1" s="46"/>
      <c r="QB1" s="46"/>
      <c r="QC1" s="46"/>
      <c r="QD1" s="46"/>
      <c r="QE1" s="46"/>
      <c r="QF1" s="46"/>
      <c r="QG1" s="46"/>
      <c r="QH1" s="46"/>
      <c r="QI1" s="46"/>
      <c r="QJ1" s="46"/>
      <c r="QK1" s="46"/>
      <c r="QL1" s="46"/>
      <c r="QM1" s="46"/>
      <c r="QN1" s="46"/>
      <c r="QO1" s="46"/>
      <c r="QP1" s="46"/>
      <c r="QQ1" s="46"/>
      <c r="QR1" s="46"/>
      <c r="QS1" s="46"/>
      <c r="QT1" s="46"/>
      <c r="QU1" s="46"/>
      <c r="QV1" s="46"/>
      <c r="QW1" s="46"/>
      <c r="QX1" s="46"/>
      <c r="QY1" s="46"/>
      <c r="QZ1" s="46"/>
      <c r="RA1" s="46"/>
      <c r="RB1" s="46"/>
      <c r="RC1" s="46"/>
      <c r="RD1" s="46"/>
      <c r="RE1" s="46"/>
      <c r="RF1" s="46"/>
      <c r="RG1" s="46"/>
      <c r="RH1" s="46"/>
      <c r="RI1" s="46"/>
      <c r="RJ1" s="46"/>
      <c r="RK1" s="46"/>
      <c r="RL1" s="46"/>
      <c r="RM1" s="46"/>
      <c r="RN1" s="46"/>
      <c r="RO1" s="46"/>
      <c r="RP1" s="46"/>
      <c r="RQ1" s="46"/>
      <c r="RR1" s="46"/>
      <c r="RS1" s="46"/>
      <c r="RT1" s="46"/>
      <c r="RU1" s="46"/>
      <c r="RV1" s="46"/>
      <c r="RW1" s="46"/>
      <c r="RX1" s="46"/>
      <c r="RY1" s="46"/>
      <c r="RZ1" s="46"/>
      <c r="SA1" s="46"/>
      <c r="SB1" s="46"/>
      <c r="SC1" s="46"/>
      <c r="SD1" s="46"/>
      <c r="SE1" s="46"/>
      <c r="SF1" s="46"/>
      <c r="SG1" s="46"/>
      <c r="SH1" s="46"/>
      <c r="SI1" s="46"/>
      <c r="SJ1" s="46"/>
      <c r="SK1" s="46"/>
      <c r="SL1" s="46"/>
      <c r="SM1" s="46"/>
      <c r="SN1" s="46"/>
      <c r="SO1" s="46"/>
      <c r="SP1" s="46"/>
      <c r="SQ1" s="46"/>
      <c r="SR1" s="46"/>
      <c r="SS1" s="46"/>
      <c r="ST1" s="46"/>
      <c r="SU1" s="46"/>
      <c r="SV1" s="46"/>
      <c r="SW1" s="46"/>
      <c r="SX1" s="46"/>
      <c r="SY1" s="46"/>
      <c r="SZ1" s="46"/>
      <c r="TA1" s="46"/>
      <c r="TB1" s="46"/>
      <c r="TC1" s="46"/>
      <c r="TD1" s="46"/>
      <c r="TE1" s="46"/>
      <c r="TF1" s="46"/>
      <c r="TG1" s="46"/>
      <c r="TH1" s="46"/>
      <c r="TI1" s="46"/>
      <c r="TJ1" s="46"/>
      <c r="TK1" s="46"/>
      <c r="TL1" s="46"/>
      <c r="TM1" s="46"/>
      <c r="TN1" s="46"/>
      <c r="TO1" s="46"/>
      <c r="TP1" s="46"/>
      <c r="TQ1" s="46"/>
      <c r="TR1" s="46"/>
      <c r="TS1" s="46"/>
      <c r="TT1" s="46"/>
      <c r="TU1" s="46"/>
      <c r="TV1" s="46"/>
      <c r="TW1" s="46"/>
      <c r="TX1" s="46"/>
      <c r="TY1" s="46"/>
      <c r="TZ1" s="46"/>
      <c r="UA1" s="46"/>
      <c r="UB1" s="46"/>
      <c r="UC1" s="46"/>
      <c r="UD1" s="46"/>
      <c r="UE1" s="46"/>
      <c r="UF1" s="46"/>
      <c r="UG1" s="46"/>
      <c r="UH1" s="46"/>
      <c r="UI1" s="46"/>
      <c r="UJ1" s="46"/>
      <c r="UK1" s="46"/>
      <c r="UL1" s="46"/>
      <c r="UM1" s="46"/>
      <c r="UN1" s="46"/>
      <c r="UO1" s="46"/>
      <c r="UP1" s="46"/>
      <c r="UQ1" s="46"/>
      <c r="UR1" s="46"/>
      <c r="US1" s="46"/>
      <c r="UT1" s="46"/>
      <c r="UU1" s="46"/>
      <c r="UV1" s="46"/>
      <c r="UW1" s="46"/>
      <c r="UX1" s="46"/>
      <c r="UY1" s="46"/>
      <c r="UZ1" s="46"/>
      <c r="VA1" s="46"/>
      <c r="VB1" s="46"/>
      <c r="VC1" s="46"/>
      <c r="VD1" s="46"/>
      <c r="VE1" s="46"/>
      <c r="VF1" s="46"/>
      <c r="VG1" s="46"/>
      <c r="VH1" s="46"/>
      <c r="VI1" s="46"/>
      <c r="VJ1" s="46"/>
      <c r="VK1" s="46"/>
      <c r="VL1" s="46"/>
      <c r="VM1" s="46"/>
      <c r="VN1" s="46"/>
      <c r="VO1" s="46"/>
      <c r="VP1" s="46"/>
      <c r="VQ1" s="46"/>
      <c r="VR1" s="46"/>
      <c r="VS1" s="46"/>
      <c r="VT1" s="46"/>
      <c r="VU1" s="46"/>
      <c r="VV1" s="46"/>
      <c r="VW1" s="46"/>
      <c r="VX1" s="46"/>
      <c r="VY1" s="46"/>
      <c r="VZ1" s="46"/>
      <c r="WA1" s="46"/>
      <c r="WB1" s="46"/>
      <c r="WC1" s="46"/>
      <c r="WD1" s="46"/>
      <c r="WE1" s="46"/>
      <c r="WF1" s="46"/>
      <c r="WG1" s="46"/>
      <c r="WH1" s="46"/>
      <c r="WI1" s="46"/>
      <c r="WJ1" s="46"/>
      <c r="WK1" s="46"/>
      <c r="WL1" s="46"/>
      <c r="WM1" s="46"/>
      <c r="WN1" s="46"/>
      <c r="WO1" s="46"/>
      <c r="WP1" s="46"/>
      <c r="WQ1" s="46"/>
      <c r="WR1" s="46"/>
      <c r="WS1" s="46"/>
      <c r="WT1" s="46"/>
      <c r="WU1" s="46"/>
      <c r="WV1" s="46"/>
      <c r="WW1" s="46"/>
      <c r="WX1" s="46"/>
      <c r="WY1" s="46"/>
      <c r="WZ1" s="46"/>
      <c r="XA1" s="46"/>
      <c r="XB1" s="46"/>
      <c r="XC1" s="46"/>
      <c r="XD1" s="46"/>
      <c r="XE1" s="46"/>
      <c r="XF1" s="46"/>
      <c r="XG1" s="46"/>
      <c r="XH1" s="46"/>
      <c r="XI1" s="46"/>
      <c r="XJ1" s="46"/>
      <c r="XK1" s="46"/>
      <c r="XL1" s="46"/>
      <c r="XM1" s="46"/>
      <c r="XN1" s="46"/>
      <c r="XO1" s="46"/>
      <c r="XP1" s="46"/>
      <c r="XQ1" s="46"/>
      <c r="XR1" s="46"/>
      <c r="XS1" s="46"/>
      <c r="XT1" s="46"/>
      <c r="XU1" s="46"/>
      <c r="XV1" s="46"/>
      <c r="XW1" s="46"/>
      <c r="XX1" s="46"/>
      <c r="XY1" s="46"/>
      <c r="XZ1" s="46"/>
      <c r="YA1" s="46"/>
      <c r="YB1" s="46"/>
      <c r="YC1" s="46"/>
      <c r="YD1" s="46"/>
      <c r="YE1" s="46"/>
      <c r="YF1" s="46"/>
      <c r="YG1" s="46"/>
      <c r="YH1" s="46"/>
      <c r="YI1" s="46"/>
      <c r="YJ1" s="46"/>
      <c r="YK1" s="46"/>
      <c r="YL1" s="46"/>
      <c r="YM1" s="46"/>
      <c r="YN1" s="46"/>
      <c r="YO1" s="46"/>
      <c r="YP1" s="46"/>
      <c r="YQ1" s="46"/>
      <c r="YR1" s="46"/>
      <c r="YS1" s="46"/>
      <c r="YT1" s="46"/>
      <c r="YU1" s="46"/>
      <c r="YV1" s="46"/>
      <c r="YW1" s="46"/>
      <c r="YX1" s="46"/>
      <c r="YY1" s="46"/>
      <c r="YZ1" s="46"/>
      <c r="ZA1" s="46"/>
      <c r="ZB1" s="46"/>
      <c r="ZC1" s="46"/>
      <c r="ZD1" s="46"/>
      <c r="ZE1" s="46"/>
      <c r="ZF1" s="46"/>
      <c r="ZG1" s="46"/>
      <c r="ZH1" s="46"/>
      <c r="ZI1" s="46"/>
      <c r="ZJ1" s="46"/>
      <c r="ZK1" s="46"/>
      <c r="ZL1" s="46"/>
      <c r="ZM1" s="46"/>
      <c r="ZN1" s="46"/>
      <c r="ZO1" s="46"/>
      <c r="ZP1" s="46"/>
      <c r="ZQ1" s="46"/>
      <c r="ZR1" s="46"/>
      <c r="ZS1" s="46"/>
      <c r="ZT1" s="46"/>
      <c r="ZU1" s="46"/>
      <c r="ZV1" s="46"/>
      <c r="ZW1" s="46"/>
      <c r="ZX1" s="46"/>
      <c r="ZY1" s="46"/>
      <c r="ZZ1" s="46"/>
      <c r="AAA1" s="46"/>
      <c r="AAB1" s="46"/>
      <c r="AAC1" s="46"/>
      <c r="AAD1" s="46"/>
      <c r="AAE1" s="46"/>
      <c r="AAF1" s="46"/>
      <c r="AAG1" s="46"/>
      <c r="AAH1" s="46"/>
      <c r="AAI1" s="46"/>
      <c r="AAJ1" s="46"/>
      <c r="AAK1" s="46"/>
      <c r="AAL1" s="46"/>
      <c r="AAM1" s="46"/>
      <c r="AAN1" s="46"/>
      <c r="AAO1" s="46"/>
      <c r="AAP1" s="46"/>
      <c r="AAQ1" s="46"/>
      <c r="AAR1" s="46"/>
      <c r="AAS1" s="46"/>
      <c r="AAT1" s="46"/>
      <c r="AAU1" s="46"/>
      <c r="AAV1" s="46"/>
      <c r="AAW1" s="46"/>
      <c r="AAX1" s="46"/>
      <c r="AAY1" s="46"/>
      <c r="AAZ1" s="46"/>
      <c r="ABA1" s="46"/>
      <c r="ABB1" s="46"/>
      <c r="ABC1" s="46"/>
      <c r="ABD1" s="46"/>
      <c r="ABE1" s="46"/>
      <c r="ABF1" s="46"/>
      <c r="ABG1" s="46"/>
      <c r="ABH1" s="46"/>
      <c r="ABI1" s="46"/>
      <c r="ABJ1" s="46"/>
      <c r="ABK1" s="46"/>
      <c r="ABL1" s="46"/>
      <c r="ABM1" s="46"/>
      <c r="ABN1" s="46"/>
      <c r="ABO1" s="46"/>
      <c r="ABP1" s="46"/>
      <c r="ABQ1" s="46"/>
      <c r="ABR1" s="46"/>
      <c r="ABS1" s="46"/>
      <c r="ABT1" s="46"/>
      <c r="ABU1" s="46"/>
      <c r="ABV1" s="46"/>
      <c r="ABW1" s="46"/>
      <c r="ABX1" s="46"/>
      <c r="ABY1" s="46"/>
      <c r="ABZ1" s="46"/>
      <c r="ACA1" s="46"/>
      <c r="ACB1" s="46"/>
      <c r="ACC1" s="46"/>
      <c r="ACD1" s="46"/>
      <c r="ACE1" s="46"/>
      <c r="ACF1" s="46"/>
      <c r="ACG1" s="46"/>
      <c r="ACH1" s="46"/>
      <c r="ACI1" s="46"/>
      <c r="ACJ1" s="46"/>
      <c r="ACK1" s="46"/>
      <c r="ACL1" s="46"/>
      <c r="ACM1" s="46"/>
      <c r="ACN1" s="46"/>
      <c r="ACO1" s="46"/>
      <c r="ACP1" s="46"/>
      <c r="ACQ1" s="46"/>
      <c r="ACR1" s="46"/>
      <c r="ACS1" s="46"/>
      <c r="ACT1" s="46"/>
      <c r="ACU1" s="46"/>
      <c r="ACV1" s="46"/>
      <c r="ACW1" s="46"/>
      <c r="ACX1" s="46"/>
      <c r="ACY1" s="46"/>
      <c r="ACZ1" s="46"/>
      <c r="ADA1" s="46"/>
      <c r="ADB1" s="46"/>
      <c r="ADC1" s="46"/>
      <c r="ADD1" s="46"/>
      <c r="ADE1" s="46"/>
      <c r="ADF1" s="46"/>
      <c r="ADG1" s="46"/>
      <c r="ADH1" s="46"/>
      <c r="ADI1" s="46"/>
      <c r="ADJ1" s="46"/>
      <c r="ADK1" s="46"/>
      <c r="ADL1" s="46"/>
      <c r="ADM1" s="46"/>
      <c r="ADN1" s="46"/>
      <c r="ADO1" s="46"/>
      <c r="ADP1" s="46"/>
      <c r="ADQ1" s="46"/>
      <c r="ADR1" s="46"/>
      <c r="ADS1" s="46"/>
      <c r="ADT1" s="46"/>
      <c r="ADU1" s="46"/>
      <c r="ADV1" s="46"/>
      <c r="ADW1" s="46"/>
      <c r="ADX1" s="46"/>
      <c r="ADY1" s="46"/>
      <c r="ADZ1" s="46"/>
      <c r="AEA1" s="46"/>
      <c r="AEB1" s="46"/>
      <c r="AEC1" s="46"/>
      <c r="AED1" s="46"/>
      <c r="AEE1" s="46"/>
      <c r="AEF1" s="46"/>
      <c r="AEG1" s="46"/>
      <c r="AEH1" s="46"/>
      <c r="AEI1" s="46"/>
      <c r="AEJ1" s="46"/>
      <c r="AEK1" s="46"/>
      <c r="AEL1" s="46"/>
      <c r="AEM1" s="46"/>
      <c r="AEN1" s="46"/>
      <c r="AEO1" s="46"/>
      <c r="AEP1" s="46"/>
      <c r="AEQ1" s="46"/>
      <c r="AER1" s="46"/>
      <c r="AES1" s="46"/>
      <c r="AET1" s="46"/>
      <c r="AEU1" s="46"/>
      <c r="AEV1" s="46"/>
      <c r="AEW1" s="46"/>
      <c r="AEX1" s="46"/>
      <c r="AEY1" s="46"/>
      <c r="AEZ1" s="46"/>
      <c r="AFA1" s="46"/>
      <c r="AFB1" s="46"/>
      <c r="AFC1" s="46"/>
      <c r="AFD1" s="46"/>
      <c r="AFE1" s="46"/>
      <c r="AFF1" s="46"/>
      <c r="AFG1" s="46"/>
      <c r="AFH1" s="46"/>
      <c r="AFI1" s="46"/>
      <c r="AFJ1" s="46"/>
      <c r="AFK1" s="46"/>
      <c r="AFL1" s="46"/>
      <c r="AFM1" s="46"/>
      <c r="AFN1" s="46"/>
      <c r="AFO1" s="46"/>
      <c r="AFP1" s="46"/>
      <c r="AFQ1" s="46"/>
      <c r="AFR1" s="46"/>
      <c r="AFS1" s="46"/>
      <c r="AFT1" s="46"/>
      <c r="AFU1" s="46"/>
      <c r="AFV1" s="46"/>
      <c r="AFW1" s="46"/>
      <c r="AFX1" s="46"/>
      <c r="AFY1" s="46"/>
      <c r="AFZ1" s="46"/>
      <c r="AGA1" s="46"/>
      <c r="AGB1" s="46"/>
      <c r="AGC1" s="46"/>
      <c r="AGD1" s="46"/>
      <c r="AGE1" s="46"/>
      <c r="AGF1" s="46"/>
      <c r="AGG1" s="46"/>
      <c r="AGH1" s="46"/>
      <c r="AGI1" s="46"/>
      <c r="AGJ1" s="46"/>
      <c r="AGK1" s="46"/>
      <c r="AGL1" s="46"/>
      <c r="AGM1" s="46"/>
      <c r="AGN1" s="46"/>
      <c r="AGO1" s="46"/>
      <c r="AGP1" s="46"/>
      <c r="AGQ1" s="46"/>
      <c r="AGR1" s="46"/>
      <c r="AGS1" s="46"/>
      <c r="AGT1" s="46"/>
      <c r="AGU1" s="46"/>
      <c r="AGV1" s="46"/>
      <c r="AGW1" s="46"/>
      <c r="AGX1" s="46"/>
      <c r="AGY1" s="46"/>
      <c r="AGZ1" s="46"/>
      <c r="AHA1" s="46"/>
      <c r="AHB1" s="46"/>
      <c r="AHC1" s="46"/>
      <c r="AHD1" s="46"/>
      <c r="AHE1" s="46"/>
      <c r="AHF1" s="46"/>
      <c r="AHG1" s="46"/>
      <c r="AHH1" s="46"/>
      <c r="AHI1" s="46"/>
      <c r="AHJ1" s="46"/>
      <c r="AHK1" s="46"/>
      <c r="AHL1" s="46"/>
      <c r="AHM1" s="46"/>
      <c r="AHN1" s="46"/>
      <c r="AHO1" s="46"/>
      <c r="AHP1" s="46"/>
      <c r="AHQ1" s="46"/>
      <c r="AHR1" s="46"/>
      <c r="AHS1" s="46"/>
      <c r="AHT1" s="46"/>
      <c r="AHU1" s="46"/>
      <c r="AHV1" s="46"/>
      <c r="AHW1" s="46"/>
      <c r="AHX1" s="46"/>
      <c r="AHY1" s="46"/>
      <c r="AHZ1" s="46"/>
      <c r="AIA1" s="46"/>
      <c r="AIB1" s="46"/>
      <c r="AIC1" s="46"/>
      <c r="AID1" s="46"/>
      <c r="AIE1" s="46"/>
      <c r="AIF1" s="46"/>
      <c r="AIG1" s="46"/>
      <c r="AIH1" s="46"/>
      <c r="AII1" s="46"/>
      <c r="AIJ1" s="46"/>
      <c r="AIK1" s="46"/>
      <c r="AIL1" s="46"/>
      <c r="AIM1" s="46"/>
      <c r="AIN1" s="46"/>
      <c r="AIO1" s="46"/>
      <c r="AIP1" s="46"/>
      <c r="AIQ1" s="46"/>
      <c r="AIR1" s="46"/>
      <c r="AIS1" s="46"/>
      <c r="AIT1" s="46"/>
      <c r="AIU1" s="46"/>
      <c r="AIV1" s="46"/>
      <c r="AIW1" s="46"/>
      <c r="AIX1" s="46"/>
      <c r="AIY1" s="46"/>
      <c r="AIZ1" s="46"/>
      <c r="AJA1" s="46"/>
      <c r="AJB1" s="46"/>
      <c r="AJC1" s="46"/>
      <c r="AJD1" s="46"/>
      <c r="AJE1" s="46"/>
      <c r="AJF1" s="46"/>
      <c r="AJG1" s="46"/>
      <c r="AJH1" s="46"/>
      <c r="AJI1" s="46"/>
      <c r="AJJ1" s="46"/>
      <c r="AJK1" s="46"/>
      <c r="AJL1" s="46"/>
      <c r="AJM1" s="46"/>
      <c r="AJN1" s="46"/>
      <c r="AJO1" s="46"/>
      <c r="AJP1" s="46"/>
      <c r="AJQ1" s="46"/>
      <c r="AJR1" s="46"/>
      <c r="AJS1" s="46"/>
      <c r="AJT1" s="46"/>
      <c r="AJU1" s="46"/>
      <c r="AJV1" s="46"/>
      <c r="AJW1" s="46"/>
      <c r="AJX1" s="46"/>
      <c r="AJY1" s="46"/>
      <c r="AJZ1" s="46"/>
      <c r="AKA1" s="46"/>
      <c r="AKB1" s="46"/>
      <c r="AKC1" s="46"/>
      <c r="AKD1" s="46"/>
      <c r="AKE1" s="46"/>
      <c r="AKF1" s="46"/>
      <c r="AKG1" s="46"/>
      <c r="AKH1" s="46"/>
      <c r="AKI1" s="46"/>
      <c r="AKJ1" s="46"/>
      <c r="AKK1" s="46"/>
      <c r="AKL1" s="46"/>
      <c r="AKM1" s="46"/>
      <c r="AKN1" s="46"/>
      <c r="AKO1" s="46"/>
      <c r="AKP1" s="46"/>
      <c r="AKQ1" s="46"/>
      <c r="AKR1" s="46"/>
      <c r="AKS1" s="46"/>
      <c r="AKT1" s="46"/>
      <c r="AKU1" s="46"/>
      <c r="AKV1" s="46"/>
      <c r="AKW1" s="46"/>
      <c r="AKX1" s="46"/>
      <c r="AKY1" s="46"/>
      <c r="AKZ1" s="46"/>
      <c r="ALA1" s="46"/>
      <c r="ALB1" s="46"/>
      <c r="ALC1" s="46"/>
      <c r="ALD1" s="46"/>
      <c r="ALE1" s="46"/>
      <c r="ALF1" s="46"/>
      <c r="ALG1" s="46"/>
      <c r="ALH1" s="46"/>
      <c r="ALI1" s="46"/>
      <c r="ALJ1" s="46"/>
      <c r="ALK1" s="46"/>
      <c r="ALL1" s="46"/>
      <c r="ALM1" s="46"/>
      <c r="ALN1" s="46"/>
      <c r="ALO1" s="46"/>
      <c r="ALP1" s="46"/>
      <c r="ALQ1" s="46"/>
      <c r="ALR1" s="46"/>
      <c r="ALS1" s="46"/>
      <c r="ALT1" s="46"/>
      <c r="ALU1" s="46"/>
      <c r="ALV1" s="46"/>
      <c r="ALW1" s="46"/>
      <c r="ALX1" s="46"/>
      <c r="ALY1" s="46"/>
      <c r="ALZ1" s="46"/>
      <c r="AMA1" s="46"/>
      <c r="AMB1" s="46"/>
      <c r="AMC1" s="46"/>
      <c r="AMD1" s="46"/>
      <c r="AME1" s="46"/>
      <c r="AMF1" s="46"/>
      <c r="AMG1" s="46"/>
      <c r="AMH1" s="46"/>
      <c r="AMI1" s="46"/>
      <c r="AMJ1" s="46"/>
      <c r="AMK1" s="46"/>
      <c r="AML1" s="46"/>
      <c r="AMM1" s="46"/>
      <c r="AMN1" s="46"/>
      <c r="AMO1" s="46"/>
      <c r="AMP1" s="46"/>
      <c r="AMQ1" s="46"/>
      <c r="AMR1" s="46"/>
      <c r="AMS1" s="46"/>
      <c r="AMT1" s="46"/>
      <c r="AMU1" s="46"/>
      <c r="AMV1" s="46"/>
      <c r="AMW1" s="46"/>
      <c r="AMX1" s="46"/>
      <c r="AMY1" s="46"/>
      <c r="AMZ1" s="46"/>
      <c r="ANA1" s="46"/>
      <c r="ANB1" s="46"/>
      <c r="ANC1" s="46"/>
      <c r="AND1" s="46"/>
      <c r="ANE1" s="46"/>
      <c r="ANF1" s="46"/>
      <c r="ANG1" s="46"/>
      <c r="ANH1" s="46"/>
      <c r="ANI1" s="46"/>
      <c r="ANJ1" s="46"/>
      <c r="ANK1" s="46"/>
      <c r="ANL1" s="46"/>
      <c r="ANM1" s="46"/>
      <c r="ANN1" s="46"/>
      <c r="ANO1" s="46"/>
      <c r="ANP1" s="46"/>
      <c r="ANQ1" s="46"/>
      <c r="ANR1" s="46"/>
      <c r="ANS1" s="46"/>
      <c r="ANT1" s="46"/>
      <c r="ANU1" s="46"/>
      <c r="ANV1" s="46"/>
      <c r="ANW1" s="46"/>
      <c r="ANX1" s="46"/>
      <c r="ANY1" s="46"/>
      <c r="ANZ1" s="46"/>
      <c r="AOA1" s="46"/>
      <c r="AOB1" s="46"/>
      <c r="AOC1" s="46"/>
      <c r="AOD1" s="46"/>
      <c r="AOE1" s="46"/>
      <c r="AOF1" s="46"/>
      <c r="AOG1" s="46"/>
      <c r="AOH1" s="46"/>
      <c r="AOI1" s="46"/>
      <c r="AOJ1" s="46"/>
      <c r="AOK1" s="46"/>
      <c r="AOL1" s="46"/>
      <c r="AOM1" s="46"/>
      <c r="AON1" s="46"/>
      <c r="AOO1" s="46"/>
      <c r="AOP1" s="46"/>
      <c r="AOQ1" s="46"/>
      <c r="AOR1" s="46"/>
      <c r="AOS1" s="46"/>
      <c r="AOT1" s="46"/>
      <c r="AOU1" s="46"/>
      <c r="AOV1" s="46"/>
      <c r="AOW1" s="46"/>
      <c r="AOX1" s="46"/>
      <c r="AOY1" s="46"/>
      <c r="AOZ1" s="46"/>
      <c r="APA1" s="46"/>
      <c r="APB1" s="46"/>
      <c r="APC1" s="46"/>
      <c r="APD1" s="46"/>
      <c r="APE1" s="46"/>
      <c r="APF1" s="46"/>
      <c r="APG1" s="46"/>
      <c r="APH1" s="46"/>
      <c r="API1" s="46"/>
      <c r="APJ1" s="46"/>
      <c r="APK1" s="46"/>
      <c r="APL1" s="46"/>
      <c r="APM1" s="46"/>
      <c r="APN1" s="46"/>
      <c r="APO1" s="46"/>
      <c r="APP1" s="46"/>
      <c r="APQ1" s="46"/>
      <c r="APR1" s="46"/>
      <c r="APS1" s="46"/>
      <c r="APT1" s="46"/>
      <c r="APU1" s="46"/>
      <c r="APV1" s="46"/>
      <c r="APW1" s="46"/>
      <c r="APX1" s="46"/>
      <c r="APY1" s="46"/>
      <c r="APZ1" s="46"/>
      <c r="AQA1" s="46"/>
      <c r="AQB1" s="46"/>
      <c r="AQC1" s="46"/>
      <c r="AQD1" s="46"/>
      <c r="AQE1" s="46"/>
      <c r="AQF1" s="46"/>
      <c r="AQG1" s="46"/>
      <c r="AQH1" s="46"/>
      <c r="AQI1" s="46"/>
      <c r="AQJ1" s="46"/>
      <c r="AQK1" s="46"/>
      <c r="AQL1" s="46"/>
      <c r="AQM1" s="46"/>
      <c r="AQN1" s="46"/>
      <c r="AQO1" s="46"/>
      <c r="AQP1" s="46"/>
      <c r="AQQ1" s="46"/>
      <c r="AQR1" s="46"/>
      <c r="AQS1" s="46"/>
      <c r="AQT1" s="46"/>
      <c r="AQU1" s="46"/>
      <c r="AQV1" s="46"/>
      <c r="AQW1" s="46"/>
      <c r="AQX1" s="46"/>
      <c r="AQY1" s="46"/>
      <c r="AQZ1" s="46"/>
      <c r="ARA1" s="46"/>
      <c r="ARB1" s="46"/>
      <c r="ARC1" s="46"/>
      <c r="ARD1" s="46"/>
      <c r="ARE1" s="46"/>
      <c r="ARF1" s="46"/>
      <c r="ARG1" s="46"/>
      <c r="ARH1" s="46"/>
      <c r="ARI1" s="46"/>
      <c r="ARJ1" s="46"/>
      <c r="ARK1" s="46"/>
      <c r="ARL1" s="46"/>
      <c r="ARM1" s="46"/>
      <c r="ARN1" s="46"/>
      <c r="ARO1" s="46"/>
      <c r="ARP1" s="46"/>
      <c r="ARQ1" s="46"/>
      <c r="ARR1" s="46"/>
      <c r="ARS1" s="46"/>
      <c r="ART1" s="46"/>
      <c r="ARU1" s="46"/>
      <c r="ARV1" s="46"/>
      <c r="ARW1" s="46"/>
      <c r="ARX1" s="46"/>
      <c r="ARY1" s="46"/>
      <c r="ARZ1" s="46"/>
      <c r="ASA1" s="46"/>
      <c r="ASB1" s="46"/>
      <c r="ASC1" s="46"/>
      <c r="ASD1" s="46"/>
      <c r="ASE1" s="46"/>
      <c r="ASF1" s="46"/>
      <c r="ASG1" s="46"/>
      <c r="ASH1" s="46"/>
      <c r="ASI1" s="46"/>
      <c r="ASJ1" s="46"/>
      <c r="ASK1" s="46"/>
      <c r="ASL1" s="46"/>
      <c r="ASM1" s="46"/>
      <c r="ASN1" s="46"/>
      <c r="ASO1" s="46"/>
      <c r="ASP1" s="46"/>
      <c r="ASQ1" s="46"/>
      <c r="ASR1" s="46"/>
      <c r="ASS1" s="46"/>
      <c r="AST1" s="46"/>
      <c r="ASU1" s="46"/>
      <c r="ASV1" s="46"/>
      <c r="ASW1" s="46"/>
      <c r="ASX1" s="46"/>
      <c r="ASY1" s="46"/>
      <c r="ASZ1" s="46"/>
      <c r="ATA1" s="46"/>
      <c r="ATB1" s="46"/>
      <c r="ATC1" s="46"/>
      <c r="ATD1" s="46"/>
      <c r="ATE1" s="46"/>
      <c r="ATF1" s="46"/>
      <c r="ATG1" s="46"/>
      <c r="ATH1" s="46"/>
      <c r="ATI1" s="46"/>
      <c r="ATJ1" s="46"/>
      <c r="ATK1" s="46"/>
      <c r="ATL1" s="46"/>
      <c r="ATM1" s="46"/>
      <c r="ATN1" s="46"/>
      <c r="ATO1" s="46"/>
      <c r="ATP1" s="46"/>
      <c r="ATQ1" s="46"/>
      <c r="ATR1" s="46"/>
      <c r="ATS1" s="46"/>
      <c r="ATT1" s="46"/>
      <c r="ATU1" s="46"/>
      <c r="ATV1" s="46"/>
      <c r="ATW1" s="46"/>
      <c r="ATX1" s="46"/>
      <c r="ATY1" s="46"/>
      <c r="ATZ1" s="46"/>
      <c r="AUA1" s="46"/>
      <c r="AUB1" s="46"/>
      <c r="AUC1" s="46"/>
      <c r="AUD1" s="46"/>
      <c r="AUE1" s="46"/>
      <c r="AUF1" s="46"/>
      <c r="AUG1" s="46"/>
      <c r="AUH1" s="46"/>
      <c r="AUI1" s="46"/>
      <c r="AUJ1" s="46"/>
      <c r="AUK1" s="46"/>
      <c r="AUL1" s="46"/>
      <c r="AUM1" s="46"/>
      <c r="AUN1" s="46"/>
      <c r="AUO1" s="46"/>
      <c r="AUP1" s="46"/>
      <c r="AUQ1" s="46"/>
      <c r="AUR1" s="46"/>
      <c r="AUS1" s="46"/>
      <c r="AUT1" s="46"/>
      <c r="AUU1" s="46"/>
      <c r="AUV1" s="46"/>
      <c r="AUW1" s="46"/>
      <c r="AUX1" s="46"/>
      <c r="AUY1" s="46"/>
      <c r="AUZ1" s="46"/>
      <c r="AVA1" s="46"/>
      <c r="AVB1" s="46"/>
      <c r="AVC1" s="46"/>
      <c r="AVD1" s="46"/>
      <c r="AVE1" s="46"/>
      <c r="AVF1" s="46"/>
      <c r="AVG1" s="46"/>
      <c r="AVH1" s="46"/>
      <c r="AVI1" s="46"/>
      <c r="AVJ1" s="46"/>
      <c r="AVK1" s="46"/>
      <c r="AVL1" s="46"/>
      <c r="AVM1" s="46"/>
      <c r="AVN1" s="46"/>
      <c r="AVO1" s="46"/>
      <c r="AVP1" s="46"/>
      <c r="AVQ1" s="46"/>
      <c r="AVR1" s="46"/>
      <c r="AVS1" s="46"/>
      <c r="AVT1" s="46"/>
      <c r="AVU1" s="46"/>
      <c r="AVV1" s="46"/>
      <c r="AVW1" s="46"/>
      <c r="AVX1" s="46"/>
      <c r="AVY1" s="46"/>
      <c r="AVZ1" s="46"/>
      <c r="AWA1" s="46"/>
      <c r="AWB1" s="46"/>
      <c r="AWC1" s="46"/>
      <c r="AWD1" s="46"/>
      <c r="AWE1" s="46"/>
      <c r="AWF1" s="46"/>
      <c r="AWG1" s="46"/>
      <c r="AWH1" s="46"/>
      <c r="AWI1" s="46"/>
      <c r="AWJ1" s="46"/>
      <c r="AWK1" s="46"/>
      <c r="AWL1" s="46"/>
      <c r="AWM1" s="46"/>
      <c r="AWN1" s="46"/>
      <c r="AWO1" s="46"/>
      <c r="AWP1" s="46"/>
      <c r="AWQ1" s="46"/>
      <c r="AWR1" s="46"/>
      <c r="AWS1" s="46"/>
      <c r="AWT1" s="46"/>
      <c r="AWU1" s="46"/>
      <c r="AWV1" s="46"/>
      <c r="AWW1" s="46"/>
      <c r="AWX1" s="46"/>
      <c r="AWY1" s="46"/>
      <c r="AWZ1" s="46"/>
      <c r="AXA1" s="46"/>
      <c r="AXB1" s="46"/>
      <c r="AXC1" s="46"/>
      <c r="AXD1" s="46"/>
      <c r="AXE1" s="46"/>
      <c r="AXF1" s="46"/>
      <c r="AXG1" s="46"/>
      <c r="AXH1" s="46"/>
      <c r="AXI1" s="46"/>
      <c r="AXJ1" s="46"/>
      <c r="AXK1" s="46"/>
      <c r="AXL1" s="46"/>
      <c r="AXM1" s="46"/>
      <c r="AXN1" s="46"/>
      <c r="AXO1" s="46"/>
      <c r="AXP1" s="46"/>
      <c r="AXQ1" s="46"/>
      <c r="AXR1" s="46"/>
      <c r="AXS1" s="46"/>
      <c r="AXT1" s="46"/>
      <c r="AXU1" s="46"/>
      <c r="AXV1" s="46"/>
      <c r="AXW1" s="46"/>
      <c r="AXX1" s="46"/>
      <c r="AXY1" s="46"/>
      <c r="AXZ1" s="46"/>
      <c r="AYA1" s="46"/>
      <c r="AYB1" s="46"/>
      <c r="AYC1" s="46"/>
      <c r="AYD1" s="46"/>
      <c r="AYE1" s="46"/>
      <c r="AYF1" s="46"/>
      <c r="AYG1" s="46"/>
      <c r="AYH1" s="46"/>
      <c r="AYI1" s="46"/>
      <c r="AYJ1" s="46"/>
      <c r="AYK1" s="46"/>
      <c r="AYL1" s="46"/>
      <c r="AYM1" s="46"/>
      <c r="AYN1" s="46"/>
      <c r="AYO1" s="46"/>
      <c r="AYP1" s="46"/>
      <c r="AYQ1" s="46"/>
      <c r="AYR1" s="46"/>
      <c r="AYS1" s="46"/>
      <c r="AYT1" s="46"/>
      <c r="AYU1" s="46"/>
      <c r="AYV1" s="46"/>
      <c r="AYW1" s="46"/>
      <c r="AYX1" s="46"/>
      <c r="AYY1" s="46"/>
      <c r="AYZ1" s="46"/>
      <c r="AZA1" s="46"/>
      <c r="AZB1" s="46"/>
      <c r="AZC1" s="46"/>
      <c r="AZD1" s="46"/>
      <c r="AZE1" s="46"/>
      <c r="AZF1" s="46"/>
      <c r="AZG1" s="46"/>
      <c r="AZH1" s="46"/>
      <c r="AZI1" s="46"/>
      <c r="AZJ1" s="46"/>
      <c r="AZK1" s="46"/>
      <c r="AZL1" s="46"/>
      <c r="AZM1" s="46"/>
      <c r="AZN1" s="46"/>
      <c r="AZO1" s="46"/>
      <c r="AZP1" s="46"/>
      <c r="AZQ1" s="46"/>
      <c r="AZR1" s="46"/>
      <c r="AZS1" s="46"/>
      <c r="AZT1" s="46"/>
      <c r="AZU1" s="46"/>
      <c r="AZV1" s="46"/>
      <c r="AZW1" s="46"/>
      <c r="AZX1" s="46"/>
      <c r="AZY1" s="46"/>
      <c r="AZZ1" s="46"/>
      <c r="BAA1" s="46"/>
      <c r="BAB1" s="46"/>
      <c r="BAC1" s="46"/>
      <c r="BAD1" s="46"/>
      <c r="BAE1" s="46"/>
      <c r="BAF1" s="46"/>
      <c r="BAG1" s="46"/>
      <c r="BAH1" s="46"/>
      <c r="BAI1" s="46"/>
      <c r="BAJ1" s="46"/>
      <c r="BAK1" s="46"/>
      <c r="BAL1" s="46"/>
      <c r="BAM1" s="46"/>
      <c r="BAN1" s="46"/>
      <c r="BAO1" s="46"/>
      <c r="BAP1" s="46"/>
      <c r="BAQ1" s="46"/>
      <c r="BAR1" s="46"/>
      <c r="BAS1" s="46"/>
      <c r="BAT1" s="46"/>
      <c r="BAU1" s="46"/>
      <c r="BAV1" s="46"/>
      <c r="BAW1" s="46"/>
      <c r="BAX1" s="46"/>
      <c r="BAY1" s="46"/>
      <c r="BAZ1" s="46"/>
      <c r="BBA1" s="46"/>
      <c r="BBB1" s="46"/>
      <c r="BBC1" s="46"/>
      <c r="BBD1" s="46"/>
      <c r="BBE1" s="46"/>
      <c r="BBF1" s="46"/>
      <c r="BBG1" s="46"/>
      <c r="BBH1" s="46"/>
      <c r="BBI1" s="46"/>
      <c r="BBJ1" s="46"/>
      <c r="BBK1" s="46"/>
      <c r="BBL1" s="46"/>
      <c r="BBM1" s="46"/>
      <c r="BBN1" s="46"/>
      <c r="BBO1" s="46"/>
      <c r="BBP1" s="46"/>
      <c r="BBQ1" s="46"/>
      <c r="BBR1" s="46"/>
      <c r="BBS1" s="46"/>
      <c r="BBT1" s="46"/>
      <c r="BBU1" s="46"/>
      <c r="BBV1" s="46"/>
      <c r="BBW1" s="46"/>
      <c r="BBX1" s="46"/>
      <c r="BBY1" s="46"/>
      <c r="BBZ1" s="46"/>
      <c r="BCA1" s="46"/>
      <c r="BCB1" s="46"/>
      <c r="BCC1" s="46"/>
      <c r="BCD1" s="46"/>
      <c r="BCE1" s="46"/>
      <c r="BCF1" s="46"/>
      <c r="BCG1" s="46"/>
      <c r="BCH1" s="46"/>
      <c r="BCI1" s="46"/>
      <c r="BCJ1" s="46"/>
      <c r="BCK1" s="46"/>
      <c r="BCL1" s="46"/>
      <c r="BCM1" s="46"/>
      <c r="BCN1" s="46"/>
      <c r="BCO1" s="46"/>
      <c r="BCP1" s="46"/>
      <c r="BCQ1" s="46"/>
      <c r="BCR1" s="46"/>
      <c r="BCS1" s="46"/>
      <c r="BCT1" s="46"/>
      <c r="BCU1" s="46"/>
      <c r="BCV1" s="46"/>
      <c r="BCW1" s="46"/>
      <c r="BCX1" s="46"/>
      <c r="BCY1" s="46"/>
      <c r="BCZ1" s="46"/>
      <c r="BDA1" s="46"/>
      <c r="BDB1" s="46"/>
      <c r="BDC1" s="46"/>
      <c r="BDD1" s="46"/>
      <c r="BDE1" s="46"/>
      <c r="BDF1" s="46"/>
      <c r="BDG1" s="46"/>
      <c r="BDH1" s="46"/>
      <c r="BDI1" s="46"/>
      <c r="BDJ1" s="46"/>
      <c r="BDK1" s="46"/>
      <c r="BDL1" s="46"/>
      <c r="BDM1" s="46"/>
      <c r="BDN1" s="46"/>
      <c r="BDO1" s="46"/>
      <c r="BDP1" s="46"/>
      <c r="BDQ1" s="46"/>
      <c r="BDR1" s="46"/>
      <c r="BDS1" s="46"/>
      <c r="BDT1" s="46"/>
      <c r="BDU1" s="46"/>
      <c r="BDV1" s="46"/>
      <c r="BDW1" s="46"/>
      <c r="BDX1" s="46"/>
      <c r="BDY1" s="46"/>
      <c r="BDZ1" s="46"/>
      <c r="BEA1" s="46"/>
      <c r="BEB1" s="46"/>
      <c r="BEC1" s="46"/>
      <c r="BED1" s="46"/>
      <c r="BEE1" s="46"/>
      <c r="BEF1" s="46"/>
      <c r="BEG1" s="46"/>
      <c r="BEH1" s="46"/>
      <c r="BEI1" s="46"/>
      <c r="BEJ1" s="46"/>
      <c r="BEK1" s="46"/>
      <c r="BEL1" s="46"/>
      <c r="BEM1" s="46"/>
      <c r="BEN1" s="46"/>
      <c r="BEO1" s="46"/>
      <c r="BEP1" s="46"/>
      <c r="BEQ1" s="46"/>
      <c r="BER1" s="46"/>
      <c r="BES1" s="46"/>
      <c r="BET1" s="46"/>
      <c r="BEU1" s="46"/>
      <c r="BEV1" s="46"/>
      <c r="BEW1" s="46"/>
      <c r="BEX1" s="46"/>
      <c r="BEY1" s="46"/>
      <c r="BEZ1" s="46"/>
      <c r="BFA1" s="46"/>
      <c r="BFB1" s="46"/>
      <c r="BFC1" s="46"/>
      <c r="BFD1" s="46"/>
      <c r="BFE1" s="46"/>
      <c r="BFF1" s="46"/>
      <c r="BFG1" s="46"/>
      <c r="BFH1" s="46"/>
      <c r="BFI1" s="46"/>
      <c r="BFJ1" s="46"/>
      <c r="BFK1" s="46"/>
      <c r="BFL1" s="46"/>
      <c r="BFM1" s="46"/>
      <c r="BFN1" s="46"/>
      <c r="BFO1" s="46"/>
      <c r="BFP1" s="46"/>
      <c r="BFQ1" s="46"/>
      <c r="BFR1" s="46"/>
      <c r="BFS1" s="46"/>
      <c r="BFT1" s="46"/>
      <c r="BFU1" s="46"/>
      <c r="BFV1" s="46"/>
      <c r="BFW1" s="46"/>
      <c r="BFX1" s="46"/>
      <c r="BFY1" s="46"/>
      <c r="BFZ1" s="46"/>
      <c r="BGA1" s="46"/>
      <c r="BGB1" s="46"/>
      <c r="BGC1" s="46"/>
      <c r="BGD1" s="46"/>
      <c r="BGE1" s="46"/>
      <c r="BGF1" s="46"/>
      <c r="BGG1" s="46"/>
      <c r="BGH1" s="46"/>
      <c r="BGI1" s="46"/>
      <c r="BGJ1" s="46"/>
      <c r="BGK1" s="46"/>
      <c r="BGL1" s="46"/>
      <c r="BGM1" s="46"/>
      <c r="BGN1" s="46"/>
      <c r="BGO1" s="46"/>
      <c r="BGP1" s="46"/>
      <c r="BGQ1" s="46"/>
      <c r="BGR1" s="46"/>
      <c r="BGS1" s="46"/>
      <c r="BGT1" s="46"/>
      <c r="BGU1" s="46"/>
      <c r="BGV1" s="46"/>
      <c r="BGW1" s="46"/>
      <c r="BGX1" s="46"/>
      <c r="BGY1" s="46"/>
      <c r="BGZ1" s="46"/>
      <c r="BHA1" s="46"/>
      <c r="BHB1" s="46"/>
      <c r="BHC1" s="46"/>
      <c r="BHD1" s="46"/>
      <c r="BHE1" s="46"/>
      <c r="BHF1" s="46"/>
      <c r="BHG1" s="46"/>
      <c r="BHH1" s="46"/>
      <c r="BHI1" s="46"/>
      <c r="BHJ1" s="46"/>
      <c r="BHK1" s="46"/>
      <c r="BHL1" s="46"/>
      <c r="BHM1" s="46"/>
      <c r="BHN1" s="46"/>
      <c r="BHO1" s="46"/>
      <c r="BHP1" s="46"/>
      <c r="BHQ1" s="46"/>
      <c r="BHR1" s="46"/>
      <c r="BHS1" s="46"/>
      <c r="BHT1" s="46"/>
      <c r="BHU1" s="46"/>
      <c r="BHV1" s="46"/>
      <c r="BHW1" s="46"/>
      <c r="BHX1" s="46"/>
      <c r="BHY1" s="46"/>
      <c r="BHZ1" s="46"/>
      <c r="BIA1" s="46"/>
      <c r="BIB1" s="46"/>
      <c r="BIC1" s="46"/>
      <c r="BID1" s="46"/>
      <c r="BIE1" s="46"/>
      <c r="BIF1" s="46"/>
      <c r="BIG1" s="46"/>
      <c r="BIH1" s="46"/>
      <c r="BII1" s="46"/>
      <c r="BIJ1" s="46"/>
      <c r="BIK1" s="46"/>
      <c r="BIL1" s="46"/>
      <c r="BIM1" s="46"/>
      <c r="BIN1" s="46"/>
      <c r="BIO1" s="46"/>
      <c r="BIP1" s="46"/>
      <c r="BIQ1" s="46"/>
      <c r="BIR1" s="46"/>
      <c r="BIS1" s="46"/>
      <c r="BIT1" s="46"/>
      <c r="BIU1" s="46"/>
      <c r="BIV1" s="46"/>
      <c r="BIW1" s="46"/>
      <c r="BIX1" s="46"/>
      <c r="BIY1" s="46"/>
      <c r="BIZ1" s="46"/>
      <c r="BJA1" s="46"/>
      <c r="BJB1" s="46"/>
      <c r="BJC1" s="46"/>
      <c r="BJD1" s="46"/>
      <c r="BJE1" s="46"/>
      <c r="BJF1" s="46"/>
      <c r="BJG1" s="46"/>
      <c r="BJH1" s="46"/>
      <c r="BJI1" s="46"/>
      <c r="BJJ1" s="46"/>
      <c r="BJK1" s="46"/>
      <c r="BJL1" s="46"/>
      <c r="BJM1" s="46"/>
      <c r="BJN1" s="46"/>
      <c r="BJO1" s="46"/>
      <c r="BJP1" s="46"/>
      <c r="BJQ1" s="46"/>
      <c r="BJR1" s="46"/>
      <c r="BJS1" s="46"/>
      <c r="BJT1" s="46"/>
      <c r="BJU1" s="46"/>
      <c r="BJV1" s="46"/>
      <c r="BJW1" s="46"/>
      <c r="BJX1" s="46"/>
      <c r="BJY1" s="46"/>
      <c r="BJZ1" s="46"/>
      <c r="BKA1" s="46"/>
      <c r="BKB1" s="46"/>
      <c r="BKC1" s="46"/>
      <c r="BKD1" s="46"/>
      <c r="BKE1" s="46"/>
      <c r="BKF1" s="46"/>
      <c r="BKG1" s="46"/>
      <c r="BKH1" s="46"/>
      <c r="BKI1" s="46"/>
      <c r="BKJ1" s="46"/>
      <c r="BKK1" s="46"/>
      <c r="BKL1" s="46"/>
      <c r="BKM1" s="46"/>
      <c r="BKN1" s="46"/>
      <c r="BKO1" s="46"/>
      <c r="BKP1" s="46"/>
      <c r="BKQ1" s="46"/>
      <c r="BKR1" s="46"/>
      <c r="BKS1" s="46"/>
      <c r="BKT1" s="46"/>
      <c r="BKU1" s="46"/>
      <c r="BKV1" s="46"/>
      <c r="BKW1" s="46"/>
      <c r="BKX1" s="46"/>
      <c r="BKY1" s="46"/>
      <c r="BKZ1" s="46"/>
      <c r="BLA1" s="46"/>
      <c r="BLB1" s="46"/>
      <c r="BLC1" s="46"/>
      <c r="BLD1" s="46"/>
      <c r="BLE1" s="46"/>
      <c r="BLF1" s="46"/>
      <c r="BLG1" s="46"/>
      <c r="BLH1" s="46"/>
      <c r="BLI1" s="46"/>
      <c r="BLJ1" s="46"/>
      <c r="BLK1" s="46"/>
      <c r="BLL1" s="46"/>
      <c r="BLM1" s="46"/>
      <c r="BLN1" s="46"/>
      <c r="BLO1" s="46"/>
      <c r="BLP1" s="46"/>
      <c r="BLQ1" s="46"/>
      <c r="BLR1" s="46"/>
      <c r="BLS1" s="46"/>
      <c r="BLT1" s="46"/>
      <c r="BLU1" s="46"/>
      <c r="BLV1" s="46"/>
      <c r="BLW1" s="46"/>
      <c r="BLX1" s="46"/>
      <c r="BLY1" s="46"/>
      <c r="BLZ1" s="46"/>
      <c r="BMA1" s="46"/>
      <c r="BMB1" s="46"/>
      <c r="BMC1" s="46"/>
      <c r="BMD1" s="46"/>
      <c r="BME1" s="46"/>
      <c r="BMF1" s="46"/>
      <c r="BMG1" s="46"/>
      <c r="BMH1" s="46"/>
      <c r="BMI1" s="46"/>
      <c r="BMJ1" s="46"/>
      <c r="BMK1" s="46"/>
      <c r="BML1" s="46"/>
      <c r="BMM1" s="46"/>
      <c r="BMN1" s="46"/>
      <c r="BMO1" s="46"/>
      <c r="BMP1" s="46"/>
      <c r="BMQ1" s="46"/>
      <c r="BMR1" s="46"/>
      <c r="BMS1" s="46"/>
      <c r="BMT1" s="46"/>
      <c r="BMU1" s="46"/>
      <c r="BMV1" s="46"/>
      <c r="BMW1" s="46"/>
      <c r="BMX1" s="46"/>
      <c r="BMY1" s="46"/>
      <c r="BMZ1" s="46"/>
      <c r="BNA1" s="46"/>
      <c r="BNB1" s="46"/>
      <c r="BNC1" s="46"/>
      <c r="BND1" s="46"/>
      <c r="BNE1" s="46"/>
      <c r="BNF1" s="46"/>
      <c r="BNG1" s="46"/>
      <c r="BNH1" s="46"/>
      <c r="BNI1" s="46"/>
      <c r="BNJ1" s="46"/>
      <c r="BNK1" s="46"/>
      <c r="BNL1" s="46"/>
      <c r="BNM1" s="46"/>
      <c r="BNN1" s="46"/>
      <c r="BNO1" s="46"/>
      <c r="BNP1" s="46"/>
      <c r="BNQ1" s="46"/>
      <c r="BNR1" s="46"/>
      <c r="BNS1" s="46"/>
      <c r="BNT1" s="46"/>
      <c r="BNU1" s="46"/>
      <c r="BNV1" s="46"/>
      <c r="BNW1" s="46"/>
      <c r="BNX1" s="46"/>
      <c r="BNY1" s="46"/>
      <c r="BNZ1" s="46"/>
      <c r="BOA1" s="46"/>
      <c r="BOB1" s="46"/>
      <c r="BOC1" s="46"/>
      <c r="BOD1" s="46"/>
      <c r="BOE1" s="46"/>
      <c r="BOF1" s="46"/>
      <c r="BOG1" s="46"/>
      <c r="BOH1" s="46"/>
      <c r="BOI1" s="46"/>
      <c r="BOJ1" s="46"/>
      <c r="BOK1" s="46"/>
      <c r="BOL1" s="46"/>
      <c r="BOM1" s="46"/>
      <c r="BON1" s="46"/>
      <c r="BOO1" s="46"/>
      <c r="BOP1" s="46"/>
      <c r="BOQ1" s="46"/>
      <c r="BOR1" s="46"/>
      <c r="BOS1" s="46"/>
      <c r="BOT1" s="46"/>
      <c r="BOU1" s="46"/>
      <c r="BOV1" s="46"/>
      <c r="BOW1" s="46"/>
      <c r="BOX1" s="46"/>
      <c r="BOY1" s="46"/>
      <c r="BOZ1" s="46"/>
      <c r="BPA1" s="46"/>
      <c r="BPB1" s="46"/>
      <c r="BPC1" s="46"/>
      <c r="BPD1" s="46"/>
      <c r="BPE1" s="46"/>
      <c r="BPF1" s="46"/>
      <c r="BPG1" s="46"/>
      <c r="BPH1" s="46"/>
      <c r="BPI1" s="46"/>
      <c r="BPJ1" s="46"/>
      <c r="BPK1" s="46"/>
      <c r="BPL1" s="46"/>
      <c r="BPM1" s="46"/>
      <c r="BPN1" s="46"/>
      <c r="BPO1" s="46"/>
      <c r="BPP1" s="46"/>
      <c r="BPQ1" s="46"/>
      <c r="BPR1" s="46"/>
      <c r="BPS1" s="46"/>
      <c r="BPT1" s="46"/>
      <c r="BPU1" s="46"/>
      <c r="BPV1" s="46"/>
      <c r="BPW1" s="46"/>
      <c r="BPX1" s="46"/>
      <c r="BPY1" s="46"/>
      <c r="BPZ1" s="46"/>
      <c r="BQA1" s="46"/>
      <c r="BQB1" s="46"/>
      <c r="BQC1" s="46"/>
      <c r="BQD1" s="46"/>
      <c r="BQE1" s="46"/>
      <c r="BQF1" s="46"/>
      <c r="BQG1" s="46"/>
      <c r="BQH1" s="46"/>
      <c r="BQI1" s="46"/>
      <c r="BQJ1" s="46"/>
      <c r="BQK1" s="46"/>
      <c r="BQL1" s="46"/>
      <c r="BQM1" s="46"/>
      <c r="BQN1" s="46"/>
      <c r="BQO1" s="46"/>
      <c r="BQP1" s="46"/>
      <c r="BQQ1" s="46"/>
      <c r="BQR1" s="46"/>
      <c r="BQS1" s="46"/>
      <c r="BQT1" s="46"/>
      <c r="BQU1" s="46"/>
      <c r="BQV1" s="46"/>
      <c r="BQW1" s="46"/>
      <c r="BQX1" s="46"/>
      <c r="BQY1" s="46"/>
      <c r="BQZ1" s="46"/>
      <c r="BRA1" s="46"/>
      <c r="BRB1" s="46"/>
      <c r="BRC1" s="46"/>
      <c r="BRD1" s="46"/>
      <c r="BRE1" s="46"/>
      <c r="BRF1" s="46"/>
      <c r="BRG1" s="46"/>
      <c r="BRH1" s="46"/>
      <c r="BRI1" s="46"/>
      <c r="BRJ1" s="46"/>
      <c r="BRK1" s="46"/>
      <c r="BRL1" s="46"/>
      <c r="BRM1" s="46"/>
      <c r="BRN1" s="46"/>
      <c r="BRO1" s="46"/>
      <c r="BRP1" s="46"/>
      <c r="BRQ1" s="46"/>
      <c r="BRR1" s="46"/>
      <c r="BRS1" s="46"/>
      <c r="BRT1" s="46"/>
      <c r="BRU1" s="46"/>
      <c r="BRV1" s="46"/>
      <c r="BRW1" s="46"/>
      <c r="BRX1" s="46"/>
      <c r="BRY1" s="46"/>
      <c r="BRZ1" s="46"/>
      <c r="BSA1" s="46"/>
      <c r="BSB1" s="46"/>
      <c r="BSC1" s="46"/>
      <c r="BSD1" s="46"/>
      <c r="BSE1" s="46"/>
      <c r="BSF1" s="46"/>
      <c r="BSG1" s="46"/>
      <c r="BSH1" s="46"/>
      <c r="BSI1" s="46"/>
      <c r="BSJ1" s="46"/>
      <c r="BSK1" s="46"/>
      <c r="BSL1" s="46"/>
      <c r="BSM1" s="46"/>
      <c r="BSN1" s="46"/>
      <c r="BSO1" s="46"/>
      <c r="BSP1" s="46"/>
      <c r="BSQ1" s="46"/>
      <c r="BSR1" s="46"/>
      <c r="BSS1" s="46"/>
      <c r="BST1" s="46"/>
      <c r="BSU1" s="46"/>
      <c r="BSV1" s="46"/>
      <c r="BSW1" s="46"/>
      <c r="BSX1" s="46"/>
      <c r="BSY1" s="46"/>
      <c r="BSZ1" s="46"/>
      <c r="BTA1" s="46"/>
      <c r="BTB1" s="46"/>
      <c r="BTC1" s="46"/>
      <c r="BTD1" s="46"/>
      <c r="BTE1" s="46"/>
      <c r="BTF1" s="46"/>
      <c r="BTG1" s="46"/>
      <c r="BTH1" s="46"/>
      <c r="BTI1" s="46"/>
      <c r="BTJ1" s="46"/>
      <c r="BTK1" s="46"/>
      <c r="BTL1" s="46"/>
      <c r="BTM1" s="46"/>
      <c r="BTN1" s="46"/>
      <c r="BTO1" s="46"/>
      <c r="BTP1" s="46"/>
      <c r="BTQ1" s="46"/>
      <c r="BTR1" s="46"/>
      <c r="BTS1" s="46"/>
      <c r="BTT1" s="46"/>
      <c r="BTU1" s="46"/>
      <c r="BTV1" s="46"/>
      <c r="BTW1" s="46"/>
      <c r="BTX1" s="46"/>
      <c r="BTY1" s="46"/>
      <c r="BTZ1" s="46"/>
      <c r="BUA1" s="46"/>
      <c r="BUB1" s="46"/>
      <c r="BUC1" s="46"/>
      <c r="BUD1" s="46"/>
      <c r="BUE1" s="46"/>
      <c r="BUF1" s="46"/>
      <c r="BUG1" s="46"/>
      <c r="BUH1" s="46"/>
      <c r="BUI1" s="46"/>
      <c r="BUJ1" s="46"/>
      <c r="BUK1" s="46"/>
      <c r="BUL1" s="46"/>
      <c r="BUM1" s="46"/>
      <c r="BUN1" s="46"/>
      <c r="BUO1" s="46"/>
      <c r="BUP1" s="46"/>
      <c r="BUQ1" s="46"/>
      <c r="BUR1" s="46"/>
      <c r="BUS1" s="46"/>
      <c r="BUT1" s="46"/>
      <c r="BUU1" s="46"/>
      <c r="BUV1" s="46"/>
      <c r="BUW1" s="46"/>
      <c r="BUX1" s="46"/>
      <c r="BUY1" s="46"/>
      <c r="BUZ1" s="46"/>
      <c r="BVA1" s="46"/>
      <c r="BVB1" s="46"/>
      <c r="BVC1" s="46"/>
      <c r="BVD1" s="46"/>
      <c r="BVE1" s="46"/>
      <c r="BVF1" s="46"/>
      <c r="BVG1" s="46"/>
      <c r="BVH1" s="46"/>
      <c r="BVI1" s="46"/>
      <c r="BVJ1" s="46"/>
      <c r="BVK1" s="46"/>
      <c r="BVL1" s="46"/>
      <c r="BVM1" s="46"/>
      <c r="BVN1" s="46"/>
      <c r="BVO1" s="46"/>
      <c r="BVP1" s="46"/>
      <c r="BVQ1" s="46"/>
      <c r="BVR1" s="46"/>
      <c r="BVS1" s="46"/>
      <c r="BVT1" s="46"/>
      <c r="BVU1" s="46"/>
      <c r="BVV1" s="46"/>
      <c r="BVW1" s="46"/>
      <c r="BVX1" s="46"/>
      <c r="BVY1" s="46"/>
      <c r="BVZ1" s="46"/>
      <c r="BWA1" s="46"/>
      <c r="BWB1" s="46"/>
      <c r="BWC1" s="46"/>
      <c r="BWD1" s="46"/>
      <c r="BWE1" s="46"/>
      <c r="BWF1" s="46"/>
      <c r="BWG1" s="46"/>
      <c r="BWH1" s="46"/>
      <c r="BWI1" s="46"/>
      <c r="BWJ1" s="46"/>
      <c r="BWK1" s="46"/>
      <c r="BWL1" s="46"/>
      <c r="BWM1" s="46"/>
      <c r="BWN1" s="46"/>
      <c r="BWO1" s="46"/>
      <c r="BWP1" s="46"/>
      <c r="BWQ1" s="46"/>
      <c r="BWR1" s="46"/>
      <c r="BWS1" s="46"/>
      <c r="BWT1" s="46"/>
      <c r="BWU1" s="46"/>
      <c r="BWV1" s="46"/>
      <c r="BWW1" s="46"/>
      <c r="BWX1" s="46"/>
      <c r="BWY1" s="46"/>
      <c r="BWZ1" s="46"/>
      <c r="BXA1" s="46"/>
      <c r="BXB1" s="46"/>
      <c r="BXC1" s="46"/>
      <c r="BXD1" s="46"/>
      <c r="BXE1" s="46"/>
      <c r="BXF1" s="46"/>
      <c r="BXG1" s="46"/>
      <c r="BXH1" s="46"/>
      <c r="BXI1" s="46"/>
      <c r="BXJ1" s="46"/>
      <c r="BXK1" s="46"/>
      <c r="BXL1" s="46"/>
      <c r="BXM1" s="46"/>
      <c r="BXN1" s="46"/>
      <c r="BXO1" s="46"/>
      <c r="BXP1" s="46"/>
      <c r="BXQ1" s="46"/>
      <c r="BXR1" s="46"/>
      <c r="BXS1" s="46"/>
      <c r="BXT1" s="46"/>
      <c r="BXU1" s="46"/>
      <c r="BXV1" s="46"/>
      <c r="BXW1" s="46"/>
      <c r="BXX1" s="46"/>
      <c r="BXY1" s="46"/>
      <c r="BXZ1" s="46"/>
      <c r="BYA1" s="46"/>
      <c r="BYB1" s="46"/>
      <c r="BYC1" s="46"/>
      <c r="BYD1" s="46"/>
      <c r="BYE1" s="46"/>
      <c r="BYF1" s="46"/>
      <c r="BYG1" s="46"/>
      <c r="BYH1" s="46"/>
      <c r="BYI1" s="46"/>
      <c r="BYJ1" s="46"/>
      <c r="BYK1" s="46"/>
      <c r="BYL1" s="46"/>
      <c r="BYM1" s="46"/>
      <c r="BYN1" s="46"/>
      <c r="BYO1" s="46"/>
      <c r="BYP1" s="46"/>
      <c r="BYQ1" s="46"/>
      <c r="BYR1" s="46"/>
      <c r="BYS1" s="46"/>
      <c r="BYT1" s="46"/>
      <c r="BYU1" s="46"/>
      <c r="BYV1" s="46"/>
      <c r="BYW1" s="46"/>
      <c r="BYX1" s="46"/>
      <c r="BYY1" s="46"/>
      <c r="BYZ1" s="46"/>
      <c r="BZA1" s="46"/>
      <c r="BZB1" s="46"/>
      <c r="BZC1" s="46"/>
      <c r="BZD1" s="46"/>
      <c r="BZE1" s="46"/>
      <c r="BZF1" s="46"/>
      <c r="BZG1" s="46"/>
      <c r="BZH1" s="46"/>
      <c r="BZI1" s="46"/>
      <c r="BZJ1" s="46"/>
      <c r="BZK1" s="46"/>
      <c r="BZL1" s="46"/>
      <c r="BZM1" s="46"/>
      <c r="BZN1" s="46"/>
      <c r="BZO1" s="46"/>
      <c r="BZP1" s="46"/>
      <c r="BZQ1" s="46"/>
      <c r="BZR1" s="46"/>
      <c r="BZS1" s="46"/>
      <c r="BZT1" s="46"/>
      <c r="BZU1" s="46"/>
      <c r="BZV1" s="46"/>
      <c r="BZW1" s="46"/>
      <c r="BZX1" s="46"/>
      <c r="BZY1" s="46"/>
      <c r="BZZ1" s="46"/>
      <c r="CAA1" s="46"/>
      <c r="CAB1" s="46"/>
      <c r="CAC1" s="46"/>
      <c r="CAD1" s="46"/>
      <c r="CAE1" s="46"/>
      <c r="CAF1" s="46"/>
      <c r="CAG1" s="46"/>
      <c r="CAH1" s="46"/>
      <c r="CAI1" s="46"/>
      <c r="CAJ1" s="46"/>
      <c r="CAK1" s="46"/>
      <c r="CAL1" s="46"/>
      <c r="CAM1" s="46"/>
      <c r="CAN1" s="46"/>
      <c r="CAO1" s="46"/>
      <c r="CAP1" s="46"/>
      <c r="CAQ1" s="46"/>
      <c r="CAR1" s="46"/>
      <c r="CAS1" s="46"/>
      <c r="CAT1" s="46"/>
      <c r="CAU1" s="46"/>
      <c r="CAV1" s="46"/>
      <c r="CAW1" s="46"/>
      <c r="CAX1" s="46"/>
      <c r="CAY1" s="46"/>
      <c r="CAZ1" s="46"/>
      <c r="CBA1" s="46"/>
      <c r="CBB1" s="46"/>
      <c r="CBC1" s="46"/>
      <c r="CBD1" s="46"/>
      <c r="CBE1" s="46"/>
      <c r="CBF1" s="46"/>
      <c r="CBG1" s="46"/>
      <c r="CBH1" s="46"/>
      <c r="CBI1" s="46"/>
      <c r="CBJ1" s="46"/>
      <c r="CBK1" s="46"/>
      <c r="CBL1" s="46"/>
      <c r="CBM1" s="46"/>
      <c r="CBN1" s="46"/>
      <c r="CBO1" s="46"/>
      <c r="CBP1" s="46"/>
      <c r="CBQ1" s="46"/>
      <c r="CBR1" s="46"/>
      <c r="CBS1" s="46"/>
      <c r="CBT1" s="46"/>
      <c r="CBU1" s="46"/>
      <c r="CBV1" s="46"/>
      <c r="CBW1" s="46"/>
      <c r="CBX1" s="46"/>
      <c r="CBY1" s="46"/>
      <c r="CBZ1" s="46"/>
      <c r="CCA1" s="46"/>
      <c r="CCB1" s="46"/>
      <c r="CCC1" s="46"/>
      <c r="CCD1" s="46"/>
      <c r="CCE1" s="46"/>
      <c r="CCF1" s="46"/>
      <c r="CCG1" s="46"/>
      <c r="CCH1" s="46"/>
      <c r="CCI1" s="46"/>
      <c r="CCJ1" s="46"/>
      <c r="CCK1" s="46"/>
      <c r="CCL1" s="46"/>
      <c r="CCM1" s="46"/>
      <c r="CCN1" s="46"/>
      <c r="CCO1" s="46"/>
      <c r="CCP1" s="46"/>
      <c r="CCQ1" s="46"/>
      <c r="CCR1" s="46"/>
      <c r="CCS1" s="46"/>
      <c r="CCT1" s="46"/>
      <c r="CCU1" s="46"/>
      <c r="CCV1" s="46"/>
      <c r="CCW1" s="46"/>
      <c r="CCX1" s="46"/>
      <c r="CCY1" s="46"/>
      <c r="CCZ1" s="46"/>
      <c r="CDA1" s="46"/>
      <c r="CDB1" s="46"/>
      <c r="CDC1" s="46"/>
      <c r="CDD1" s="46"/>
      <c r="CDE1" s="46"/>
      <c r="CDF1" s="46"/>
      <c r="CDG1" s="46"/>
      <c r="CDH1" s="46"/>
      <c r="CDI1" s="46"/>
      <c r="CDJ1" s="46"/>
      <c r="CDK1" s="46"/>
      <c r="CDL1" s="46"/>
      <c r="CDM1" s="46"/>
      <c r="CDN1" s="46"/>
      <c r="CDO1" s="46"/>
      <c r="CDP1" s="46"/>
      <c r="CDQ1" s="46"/>
      <c r="CDR1" s="46"/>
      <c r="CDS1" s="46"/>
      <c r="CDT1" s="46"/>
      <c r="CDU1" s="46"/>
      <c r="CDV1" s="46"/>
      <c r="CDW1" s="46"/>
      <c r="CDX1" s="46"/>
      <c r="CDY1" s="46"/>
      <c r="CDZ1" s="46"/>
      <c r="CEA1" s="46"/>
      <c r="CEB1" s="46"/>
      <c r="CEC1" s="46"/>
      <c r="CED1" s="46"/>
      <c r="CEE1" s="46"/>
      <c r="CEF1" s="46"/>
      <c r="CEG1" s="46"/>
      <c r="CEH1" s="46"/>
      <c r="CEI1" s="46"/>
      <c r="CEJ1" s="46"/>
      <c r="CEK1" s="46"/>
      <c r="CEL1" s="46"/>
      <c r="CEM1" s="46"/>
      <c r="CEN1" s="46"/>
      <c r="CEO1" s="46"/>
      <c r="CEP1" s="46"/>
      <c r="CEQ1" s="46"/>
      <c r="CER1" s="46"/>
      <c r="CES1" s="46"/>
      <c r="CET1" s="46"/>
      <c r="CEU1" s="46"/>
      <c r="CEV1" s="46"/>
      <c r="CEW1" s="46"/>
      <c r="CEX1" s="46"/>
      <c r="CEY1" s="46"/>
      <c r="CEZ1" s="46"/>
      <c r="CFA1" s="46"/>
      <c r="CFB1" s="46"/>
      <c r="CFC1" s="46"/>
      <c r="CFD1" s="46"/>
      <c r="CFE1" s="46"/>
      <c r="CFF1" s="46"/>
      <c r="CFG1" s="46"/>
      <c r="CFH1" s="46"/>
      <c r="CFI1" s="46"/>
      <c r="CFJ1" s="46"/>
      <c r="CFK1" s="46"/>
      <c r="CFL1" s="46"/>
      <c r="CFM1" s="46"/>
      <c r="CFN1" s="46"/>
      <c r="CFO1" s="46"/>
      <c r="CFP1" s="46"/>
      <c r="CFQ1" s="46"/>
      <c r="CFR1" s="46"/>
      <c r="CFS1" s="46"/>
      <c r="CFT1" s="46"/>
      <c r="CFU1" s="46"/>
      <c r="CFV1" s="46"/>
      <c r="CFW1" s="46"/>
      <c r="CFX1" s="46"/>
      <c r="CFY1" s="46"/>
      <c r="CFZ1" s="46"/>
      <c r="CGA1" s="46"/>
      <c r="CGB1" s="46"/>
      <c r="CGC1" s="46"/>
      <c r="CGD1" s="46"/>
      <c r="CGE1" s="46"/>
      <c r="CGF1" s="46"/>
      <c r="CGG1" s="46"/>
      <c r="CGH1" s="46"/>
      <c r="CGI1" s="46"/>
      <c r="CGJ1" s="46"/>
      <c r="CGK1" s="46"/>
      <c r="CGL1" s="46"/>
      <c r="CGM1" s="46"/>
      <c r="CGN1" s="46"/>
      <c r="CGO1" s="46"/>
      <c r="CGP1" s="46"/>
      <c r="CGQ1" s="46"/>
      <c r="CGR1" s="46"/>
      <c r="CGS1" s="46"/>
      <c r="CGT1" s="46"/>
      <c r="CGU1" s="46"/>
      <c r="CGV1" s="46"/>
      <c r="CGW1" s="46"/>
      <c r="CGX1" s="46"/>
      <c r="CGY1" s="46"/>
      <c r="CGZ1" s="46"/>
      <c r="CHA1" s="46"/>
      <c r="CHB1" s="46"/>
      <c r="CHC1" s="46"/>
      <c r="CHD1" s="46"/>
      <c r="CHE1" s="46"/>
      <c r="CHF1" s="46"/>
      <c r="CHG1" s="46"/>
      <c r="CHH1" s="46"/>
      <c r="CHI1" s="46"/>
      <c r="CHJ1" s="46"/>
      <c r="CHK1" s="46"/>
      <c r="CHL1" s="46"/>
      <c r="CHM1" s="46"/>
      <c r="CHN1" s="46"/>
      <c r="CHO1" s="46"/>
      <c r="CHP1" s="46"/>
      <c r="CHQ1" s="46"/>
      <c r="CHR1" s="46"/>
      <c r="CHS1" s="46"/>
      <c r="CHT1" s="46"/>
      <c r="CHU1" s="46"/>
      <c r="CHV1" s="46"/>
      <c r="CHW1" s="46"/>
      <c r="CHX1" s="46"/>
      <c r="CHY1" s="46"/>
      <c r="CHZ1" s="46"/>
      <c r="CIA1" s="46"/>
      <c r="CIB1" s="46"/>
      <c r="CIC1" s="46"/>
      <c r="CID1" s="46"/>
      <c r="CIE1" s="46"/>
      <c r="CIF1" s="46"/>
      <c r="CIG1" s="46"/>
      <c r="CIH1" s="46"/>
      <c r="CII1" s="46"/>
      <c r="CIJ1" s="46"/>
      <c r="CIK1" s="46"/>
      <c r="CIL1" s="46"/>
      <c r="CIM1" s="46"/>
      <c r="CIN1" s="46"/>
      <c r="CIO1" s="46"/>
      <c r="CIP1" s="46"/>
      <c r="CIQ1" s="46"/>
      <c r="CIR1" s="46"/>
      <c r="CIS1" s="46"/>
      <c r="CIT1" s="46"/>
      <c r="CIU1" s="46"/>
      <c r="CIV1" s="46"/>
      <c r="CIW1" s="46"/>
      <c r="CIX1" s="46"/>
      <c r="CIY1" s="46"/>
      <c r="CIZ1" s="46"/>
      <c r="CJA1" s="46"/>
      <c r="CJB1" s="46"/>
      <c r="CJC1" s="46"/>
      <c r="CJD1" s="46"/>
      <c r="CJE1" s="46"/>
      <c r="CJF1" s="46"/>
      <c r="CJG1" s="46"/>
      <c r="CJH1" s="46"/>
      <c r="CJI1" s="46"/>
      <c r="CJJ1" s="46"/>
      <c r="CJK1" s="46"/>
      <c r="CJL1" s="46"/>
      <c r="CJM1" s="46"/>
      <c r="CJN1" s="46"/>
      <c r="CJO1" s="46"/>
      <c r="CJP1" s="46"/>
      <c r="CJQ1" s="46"/>
      <c r="CJR1" s="46"/>
      <c r="CJS1" s="46"/>
      <c r="CJT1" s="46"/>
      <c r="CJU1" s="46"/>
      <c r="CJV1" s="46"/>
      <c r="CJW1" s="46"/>
      <c r="CJX1" s="46"/>
      <c r="CJY1" s="46"/>
      <c r="CJZ1" s="46"/>
      <c r="CKA1" s="46"/>
      <c r="CKB1" s="46"/>
      <c r="CKC1" s="46"/>
      <c r="CKD1" s="46"/>
      <c r="CKE1" s="46"/>
      <c r="CKF1" s="46"/>
      <c r="CKG1" s="46"/>
      <c r="CKH1" s="46"/>
      <c r="CKI1" s="46"/>
      <c r="CKJ1" s="46"/>
      <c r="CKK1" s="46"/>
      <c r="CKL1" s="46"/>
      <c r="CKM1" s="46"/>
      <c r="CKN1" s="46"/>
      <c r="CKO1" s="46"/>
      <c r="CKP1" s="46"/>
      <c r="CKQ1" s="46"/>
      <c r="CKR1" s="46"/>
      <c r="CKS1" s="46"/>
      <c r="CKT1" s="46"/>
      <c r="CKU1" s="46"/>
      <c r="CKV1" s="46"/>
      <c r="CKW1" s="46"/>
      <c r="CKX1" s="46"/>
      <c r="CKY1" s="46"/>
      <c r="CKZ1" s="46"/>
      <c r="CLA1" s="46"/>
      <c r="CLB1" s="46"/>
      <c r="CLC1" s="46"/>
      <c r="CLD1" s="46"/>
      <c r="CLE1" s="46"/>
      <c r="CLF1" s="46"/>
      <c r="CLG1" s="46"/>
      <c r="CLH1" s="46"/>
      <c r="CLI1" s="46"/>
      <c r="CLJ1" s="46"/>
      <c r="CLK1" s="46"/>
      <c r="CLL1" s="46"/>
      <c r="CLM1" s="46"/>
      <c r="CLN1" s="46"/>
      <c r="CLO1" s="46"/>
      <c r="CLP1" s="46"/>
      <c r="CLQ1" s="46"/>
      <c r="CLR1" s="46"/>
      <c r="CLS1" s="46"/>
      <c r="CLT1" s="46"/>
      <c r="CLU1" s="46"/>
      <c r="CLV1" s="46"/>
      <c r="CLW1" s="46"/>
      <c r="CLX1" s="46"/>
      <c r="CLY1" s="46"/>
      <c r="CLZ1" s="46"/>
      <c r="CMA1" s="46"/>
      <c r="CMB1" s="46"/>
      <c r="CMC1" s="46"/>
      <c r="CMD1" s="46"/>
      <c r="CME1" s="46"/>
      <c r="CMF1" s="46"/>
      <c r="CMG1" s="46"/>
      <c r="CMH1" s="46"/>
      <c r="CMI1" s="46"/>
      <c r="CMJ1" s="46"/>
      <c r="CMK1" s="46"/>
      <c r="CML1" s="46"/>
      <c r="CMM1" s="46"/>
      <c r="CMN1" s="46"/>
      <c r="CMO1" s="46"/>
      <c r="CMP1" s="46"/>
      <c r="CMQ1" s="46"/>
      <c r="CMR1" s="46"/>
      <c r="CMS1" s="46"/>
      <c r="CMT1" s="46"/>
      <c r="CMU1" s="46"/>
      <c r="CMV1" s="46"/>
      <c r="CMW1" s="46"/>
      <c r="CMX1" s="46"/>
      <c r="CMY1" s="46"/>
      <c r="CMZ1" s="46"/>
      <c r="CNA1" s="46"/>
      <c r="CNB1" s="46"/>
      <c r="CNC1" s="46"/>
      <c r="CND1" s="46"/>
      <c r="CNE1" s="46"/>
      <c r="CNF1" s="46"/>
      <c r="CNG1" s="46"/>
      <c r="CNH1" s="46"/>
      <c r="CNI1" s="46"/>
      <c r="CNJ1" s="46"/>
      <c r="CNK1" s="46"/>
      <c r="CNL1" s="46"/>
      <c r="CNM1" s="46"/>
      <c r="CNN1" s="46"/>
      <c r="CNO1" s="46"/>
      <c r="CNP1" s="46"/>
      <c r="CNQ1" s="46"/>
      <c r="CNR1" s="46"/>
      <c r="CNS1" s="46"/>
      <c r="CNT1" s="46"/>
      <c r="CNU1" s="46"/>
      <c r="CNV1" s="46"/>
      <c r="CNW1" s="46"/>
      <c r="CNX1" s="46"/>
      <c r="CNY1" s="46"/>
      <c r="CNZ1" s="46"/>
      <c r="COA1" s="46"/>
      <c r="COB1" s="46"/>
      <c r="COC1" s="46"/>
      <c r="COD1" s="46"/>
      <c r="COE1" s="46"/>
      <c r="COF1" s="46"/>
      <c r="COG1" s="46"/>
      <c r="COH1" s="46"/>
      <c r="COI1" s="46"/>
      <c r="COJ1" s="46"/>
      <c r="COK1" s="46"/>
      <c r="COL1" s="46"/>
      <c r="COM1" s="46"/>
      <c r="CON1" s="46"/>
      <c r="COO1" s="46"/>
      <c r="COP1" s="46"/>
      <c r="COQ1" s="46"/>
      <c r="COR1" s="46"/>
      <c r="COS1" s="46"/>
      <c r="COT1" s="46"/>
      <c r="COU1" s="46"/>
      <c r="COV1" s="46"/>
      <c r="COW1" s="46"/>
      <c r="COX1" s="46"/>
      <c r="COY1" s="46"/>
      <c r="COZ1" s="46"/>
      <c r="CPA1" s="46"/>
      <c r="CPB1" s="46"/>
      <c r="CPC1" s="46"/>
      <c r="CPD1" s="46"/>
      <c r="CPE1" s="46"/>
      <c r="CPF1" s="46"/>
      <c r="CPG1" s="46"/>
      <c r="CPH1" s="46"/>
      <c r="CPI1" s="46"/>
      <c r="CPJ1" s="46"/>
      <c r="CPK1" s="46"/>
      <c r="CPL1" s="46"/>
      <c r="CPM1" s="46"/>
      <c r="CPN1" s="46"/>
      <c r="CPO1" s="46"/>
      <c r="CPP1" s="46"/>
      <c r="CPQ1" s="46"/>
      <c r="CPR1" s="46"/>
      <c r="CPS1" s="46"/>
      <c r="CPT1" s="46"/>
      <c r="CPU1" s="46"/>
      <c r="CPV1" s="46"/>
      <c r="CPW1" s="46"/>
      <c r="CPX1" s="46"/>
      <c r="CPY1" s="46"/>
      <c r="CPZ1" s="46"/>
      <c r="CQA1" s="46"/>
      <c r="CQB1" s="46"/>
      <c r="CQC1" s="46"/>
      <c r="CQD1" s="46"/>
      <c r="CQE1" s="46"/>
      <c r="CQF1" s="46"/>
      <c r="CQG1" s="46"/>
      <c r="CQH1" s="46"/>
      <c r="CQI1" s="46"/>
      <c r="CQJ1" s="46"/>
      <c r="CQK1" s="46"/>
      <c r="CQL1" s="46"/>
      <c r="CQM1" s="46"/>
      <c r="CQN1" s="46"/>
      <c r="CQO1" s="46"/>
      <c r="CQP1" s="46"/>
      <c r="CQQ1" s="46"/>
      <c r="CQR1" s="46"/>
      <c r="CQS1" s="46"/>
      <c r="CQT1" s="46"/>
      <c r="CQU1" s="46"/>
      <c r="CQV1" s="46"/>
      <c r="CQW1" s="46"/>
      <c r="CQX1" s="46"/>
      <c r="CQY1" s="46"/>
      <c r="CQZ1" s="46"/>
      <c r="CRA1" s="46"/>
      <c r="CRB1" s="46"/>
      <c r="CRC1" s="46"/>
      <c r="CRD1" s="46"/>
      <c r="CRE1" s="46"/>
      <c r="CRF1" s="46"/>
      <c r="CRG1" s="46"/>
      <c r="CRH1" s="46"/>
      <c r="CRI1" s="46"/>
      <c r="CRJ1" s="46"/>
      <c r="CRK1" s="46"/>
      <c r="CRL1" s="46"/>
      <c r="CRM1" s="46"/>
      <c r="CRN1" s="46"/>
      <c r="CRO1" s="46"/>
      <c r="CRP1" s="46"/>
      <c r="CRQ1" s="46"/>
      <c r="CRR1" s="46"/>
      <c r="CRS1" s="46"/>
      <c r="CRT1" s="46"/>
      <c r="CRU1" s="46"/>
      <c r="CRV1" s="46"/>
      <c r="CRW1" s="46"/>
      <c r="CRX1" s="46"/>
      <c r="CRY1" s="46"/>
      <c r="CRZ1" s="46"/>
      <c r="CSA1" s="46"/>
      <c r="CSB1" s="46"/>
      <c r="CSC1" s="46"/>
      <c r="CSD1" s="46"/>
      <c r="CSE1" s="46"/>
      <c r="CSF1" s="46"/>
      <c r="CSG1" s="46"/>
      <c r="CSH1" s="46"/>
      <c r="CSI1" s="46"/>
      <c r="CSJ1" s="46"/>
      <c r="CSK1" s="46"/>
      <c r="CSL1" s="46"/>
      <c r="CSM1" s="46"/>
      <c r="CSN1" s="46"/>
      <c r="CSO1" s="46"/>
      <c r="CSP1" s="46"/>
      <c r="CSQ1" s="46"/>
      <c r="CSR1" s="46"/>
      <c r="CSS1" s="46"/>
      <c r="CST1" s="46"/>
      <c r="CSU1" s="46"/>
      <c r="CSV1" s="46"/>
      <c r="CSW1" s="46"/>
      <c r="CSX1" s="46"/>
      <c r="CSY1" s="46"/>
      <c r="CSZ1" s="46"/>
      <c r="CTA1" s="46"/>
      <c r="CTB1" s="46"/>
      <c r="CTC1" s="46"/>
      <c r="CTD1" s="46"/>
      <c r="CTE1" s="46"/>
      <c r="CTF1" s="46"/>
      <c r="CTG1" s="46"/>
      <c r="CTH1" s="46"/>
      <c r="CTI1" s="46"/>
      <c r="CTJ1" s="46"/>
      <c r="CTK1" s="46"/>
      <c r="CTL1" s="46"/>
      <c r="CTM1" s="46"/>
      <c r="CTN1" s="46"/>
      <c r="CTO1" s="46"/>
      <c r="CTP1" s="46"/>
      <c r="CTQ1" s="46"/>
      <c r="CTR1" s="46"/>
      <c r="CTS1" s="46"/>
      <c r="CTT1" s="46"/>
      <c r="CTU1" s="46"/>
      <c r="CTV1" s="46"/>
      <c r="CTW1" s="46"/>
      <c r="CTX1" s="46"/>
      <c r="CTY1" s="46"/>
      <c r="CTZ1" s="46"/>
      <c r="CUA1" s="46"/>
      <c r="CUB1" s="46"/>
      <c r="CUC1" s="46"/>
      <c r="CUD1" s="46"/>
      <c r="CUE1" s="46"/>
      <c r="CUF1" s="46"/>
      <c r="CUG1" s="46"/>
      <c r="CUH1" s="46"/>
      <c r="CUI1" s="46"/>
      <c r="CUJ1" s="46"/>
      <c r="CUK1" s="46"/>
      <c r="CUL1" s="46"/>
      <c r="CUM1" s="46"/>
      <c r="CUN1" s="46"/>
      <c r="CUO1" s="46"/>
      <c r="CUP1" s="46"/>
      <c r="CUQ1" s="46"/>
      <c r="CUR1" s="46"/>
      <c r="CUS1" s="46"/>
      <c r="CUT1" s="46"/>
      <c r="CUU1" s="46"/>
      <c r="CUV1" s="46"/>
      <c r="CUW1" s="46"/>
      <c r="CUX1" s="46"/>
      <c r="CUY1" s="46"/>
      <c r="CUZ1" s="46"/>
      <c r="CVA1" s="46"/>
      <c r="CVB1" s="46"/>
      <c r="CVC1" s="46"/>
      <c r="CVD1" s="46"/>
      <c r="CVE1" s="46"/>
      <c r="CVF1" s="46"/>
      <c r="CVG1" s="46"/>
      <c r="CVH1" s="46"/>
      <c r="CVI1" s="46"/>
      <c r="CVJ1" s="46"/>
      <c r="CVK1" s="46"/>
      <c r="CVL1" s="46"/>
      <c r="CVM1" s="46"/>
      <c r="CVN1" s="46"/>
      <c r="CVO1" s="46"/>
      <c r="CVP1" s="46"/>
      <c r="CVQ1" s="46"/>
      <c r="CVR1" s="46"/>
      <c r="CVS1" s="46"/>
      <c r="CVT1" s="46"/>
      <c r="CVU1" s="46"/>
      <c r="CVV1" s="46"/>
      <c r="CVW1" s="46"/>
      <c r="CVX1" s="46"/>
      <c r="CVY1" s="46"/>
      <c r="CVZ1" s="46"/>
      <c r="CWA1" s="46"/>
      <c r="CWB1" s="46"/>
      <c r="CWC1" s="46"/>
      <c r="CWD1" s="46"/>
      <c r="CWE1" s="46"/>
      <c r="CWF1" s="46"/>
      <c r="CWG1" s="46"/>
      <c r="CWH1" s="46"/>
      <c r="CWI1" s="46"/>
      <c r="CWJ1" s="46"/>
      <c r="CWK1" s="46"/>
      <c r="CWL1" s="46"/>
      <c r="CWM1" s="46"/>
      <c r="CWN1" s="46"/>
      <c r="CWO1" s="46"/>
      <c r="CWP1" s="46"/>
      <c r="CWQ1" s="46"/>
      <c r="CWR1" s="46"/>
      <c r="CWS1" s="46"/>
      <c r="CWT1" s="46"/>
      <c r="CWU1" s="46"/>
      <c r="CWV1" s="46"/>
      <c r="CWW1" s="46"/>
      <c r="CWX1" s="46"/>
      <c r="CWY1" s="46"/>
      <c r="CWZ1" s="46"/>
      <c r="CXA1" s="46"/>
      <c r="CXB1" s="46"/>
      <c r="CXC1" s="46"/>
      <c r="CXD1" s="46"/>
      <c r="CXE1" s="46"/>
      <c r="CXF1" s="46"/>
      <c r="CXG1" s="46"/>
      <c r="CXH1" s="46"/>
      <c r="CXI1" s="46"/>
      <c r="CXJ1" s="46"/>
      <c r="CXK1" s="46"/>
      <c r="CXL1" s="46"/>
      <c r="CXM1" s="46"/>
      <c r="CXN1" s="46"/>
      <c r="CXO1" s="46"/>
      <c r="CXP1" s="46"/>
      <c r="CXQ1" s="46"/>
      <c r="CXR1" s="46"/>
      <c r="CXS1" s="46"/>
      <c r="CXT1" s="46"/>
      <c r="CXU1" s="46"/>
      <c r="CXV1" s="46"/>
      <c r="CXW1" s="46"/>
      <c r="CXX1" s="46"/>
      <c r="CXY1" s="46"/>
      <c r="CXZ1" s="46"/>
      <c r="CYA1" s="46"/>
      <c r="CYB1" s="46"/>
      <c r="CYC1" s="46"/>
      <c r="CYD1" s="46"/>
      <c r="CYE1" s="46"/>
      <c r="CYF1" s="46"/>
      <c r="CYG1" s="46"/>
      <c r="CYH1" s="46"/>
      <c r="CYI1" s="46"/>
      <c r="CYJ1" s="46"/>
      <c r="CYK1" s="46"/>
      <c r="CYL1" s="46"/>
      <c r="CYM1" s="46"/>
      <c r="CYN1" s="46"/>
      <c r="CYO1" s="46"/>
      <c r="CYP1" s="46"/>
      <c r="CYQ1" s="46"/>
      <c r="CYR1" s="46"/>
      <c r="CYS1" s="46"/>
      <c r="CYT1" s="46"/>
      <c r="CYU1" s="46"/>
      <c r="CYV1" s="46"/>
      <c r="CYW1" s="46"/>
      <c r="CYX1" s="46"/>
      <c r="CYY1" s="46"/>
      <c r="CYZ1" s="46"/>
      <c r="CZA1" s="46"/>
      <c r="CZB1" s="46"/>
      <c r="CZC1" s="46"/>
      <c r="CZD1" s="46"/>
      <c r="CZE1" s="46"/>
      <c r="CZF1" s="46"/>
      <c r="CZG1" s="46"/>
      <c r="CZH1" s="46"/>
      <c r="CZI1" s="46"/>
      <c r="CZJ1" s="46"/>
      <c r="CZK1" s="46"/>
      <c r="CZL1" s="46"/>
      <c r="CZM1" s="46"/>
      <c r="CZN1" s="46"/>
      <c r="CZO1" s="46"/>
      <c r="CZP1" s="46"/>
      <c r="CZQ1" s="46"/>
      <c r="CZR1" s="46"/>
      <c r="CZS1" s="46"/>
      <c r="CZT1" s="46"/>
      <c r="CZU1" s="46"/>
      <c r="CZV1" s="46"/>
      <c r="CZW1" s="46"/>
      <c r="CZX1" s="46"/>
      <c r="CZY1" s="46"/>
      <c r="CZZ1" s="46"/>
      <c r="DAA1" s="46"/>
      <c r="DAB1" s="46"/>
      <c r="DAC1" s="46"/>
      <c r="DAD1" s="46"/>
      <c r="DAE1" s="46"/>
      <c r="DAF1" s="46"/>
      <c r="DAG1" s="46"/>
      <c r="DAH1" s="46"/>
      <c r="DAI1" s="46"/>
      <c r="DAJ1" s="46"/>
      <c r="DAK1" s="46"/>
      <c r="DAL1" s="46"/>
      <c r="DAM1" s="46"/>
      <c r="DAN1" s="46"/>
      <c r="DAO1" s="46"/>
      <c r="DAP1" s="46"/>
      <c r="DAQ1" s="46"/>
      <c r="DAR1" s="46"/>
      <c r="DAS1" s="46"/>
      <c r="DAT1" s="46"/>
      <c r="DAU1" s="46"/>
      <c r="DAV1" s="46"/>
      <c r="DAW1" s="46"/>
      <c r="DAX1" s="46"/>
      <c r="DAY1" s="46"/>
      <c r="DAZ1" s="46"/>
      <c r="DBA1" s="46"/>
      <c r="DBB1" s="46"/>
      <c r="DBC1" s="46"/>
      <c r="DBD1" s="46"/>
      <c r="DBE1" s="46"/>
      <c r="DBF1" s="46"/>
      <c r="DBG1" s="46"/>
      <c r="DBH1" s="46"/>
      <c r="DBI1" s="46"/>
      <c r="DBJ1" s="46"/>
      <c r="DBK1" s="46"/>
      <c r="DBL1" s="46"/>
      <c r="DBM1" s="46"/>
      <c r="DBN1" s="46"/>
      <c r="DBO1" s="46"/>
      <c r="DBP1" s="46"/>
      <c r="DBQ1" s="46"/>
      <c r="DBR1" s="46"/>
      <c r="DBS1" s="46"/>
      <c r="DBT1" s="46"/>
      <c r="DBU1" s="46"/>
      <c r="DBV1" s="46"/>
      <c r="DBW1" s="46"/>
      <c r="DBX1" s="46"/>
      <c r="DBY1" s="46"/>
      <c r="DBZ1" s="46"/>
      <c r="DCA1" s="46"/>
      <c r="DCB1" s="46"/>
      <c r="DCC1" s="46"/>
      <c r="DCD1" s="46"/>
      <c r="DCE1" s="46"/>
      <c r="DCF1" s="46"/>
      <c r="DCG1" s="46"/>
      <c r="DCH1" s="46"/>
      <c r="DCI1" s="46"/>
      <c r="DCJ1" s="46"/>
      <c r="DCK1" s="46"/>
      <c r="DCL1" s="46"/>
      <c r="DCM1" s="46"/>
      <c r="DCN1" s="46"/>
      <c r="DCO1" s="46"/>
      <c r="DCP1" s="46"/>
      <c r="DCQ1" s="46"/>
      <c r="DCR1" s="46"/>
      <c r="DCS1" s="46"/>
      <c r="DCT1" s="46"/>
      <c r="DCU1" s="46"/>
      <c r="DCV1" s="46"/>
      <c r="DCW1" s="46"/>
      <c r="DCX1" s="46"/>
      <c r="DCY1" s="46"/>
      <c r="DCZ1" s="46"/>
      <c r="DDA1" s="46"/>
      <c r="DDB1" s="46"/>
      <c r="DDC1" s="46"/>
      <c r="DDD1" s="46"/>
      <c r="DDE1" s="46"/>
      <c r="DDF1" s="46"/>
      <c r="DDG1" s="46"/>
      <c r="DDH1" s="46"/>
      <c r="DDI1" s="46"/>
      <c r="DDJ1" s="46"/>
      <c r="DDK1" s="46"/>
      <c r="DDL1" s="46"/>
      <c r="DDM1" s="46"/>
      <c r="DDN1" s="46"/>
      <c r="DDO1" s="46"/>
      <c r="DDP1" s="46"/>
      <c r="DDQ1" s="46"/>
      <c r="DDR1" s="46"/>
      <c r="DDS1" s="46"/>
      <c r="DDT1" s="46"/>
      <c r="DDU1" s="46"/>
      <c r="DDV1" s="46"/>
      <c r="DDW1" s="46"/>
      <c r="DDX1" s="46"/>
      <c r="DDY1" s="46"/>
      <c r="DDZ1" s="46"/>
      <c r="DEA1" s="46"/>
      <c r="DEB1" s="46"/>
      <c r="DEC1" s="46"/>
      <c r="DED1" s="46"/>
      <c r="DEE1" s="46"/>
      <c r="DEF1" s="46"/>
      <c r="DEG1" s="46"/>
      <c r="DEH1" s="46"/>
      <c r="DEI1" s="46"/>
      <c r="DEJ1" s="46"/>
      <c r="DEK1" s="46"/>
      <c r="DEL1" s="46"/>
      <c r="DEM1" s="46"/>
      <c r="DEN1" s="46"/>
      <c r="DEO1" s="46"/>
      <c r="DEP1" s="46"/>
      <c r="DEQ1" s="46"/>
      <c r="DER1" s="46"/>
      <c r="DES1" s="46"/>
      <c r="DET1" s="46"/>
      <c r="DEU1" s="46"/>
      <c r="DEV1" s="46"/>
      <c r="DEW1" s="46"/>
      <c r="DEX1" s="46"/>
      <c r="DEY1" s="46"/>
      <c r="DEZ1" s="46"/>
      <c r="DFA1" s="46"/>
      <c r="DFB1" s="46"/>
      <c r="DFC1" s="46"/>
      <c r="DFD1" s="46"/>
      <c r="DFE1" s="46"/>
      <c r="DFF1" s="46"/>
      <c r="DFG1" s="46"/>
      <c r="DFH1" s="46"/>
      <c r="DFI1" s="46"/>
      <c r="DFJ1" s="46"/>
      <c r="DFK1" s="46"/>
      <c r="DFL1" s="46"/>
      <c r="DFM1" s="46"/>
      <c r="DFN1" s="46"/>
      <c r="DFO1" s="46"/>
      <c r="DFP1" s="46"/>
      <c r="DFQ1" s="46"/>
      <c r="DFR1" s="46"/>
      <c r="DFS1" s="46"/>
      <c r="DFT1" s="46"/>
      <c r="DFU1" s="46"/>
      <c r="DFV1" s="46"/>
      <c r="DFW1" s="46"/>
      <c r="DFX1" s="46"/>
      <c r="DFY1" s="46"/>
      <c r="DFZ1" s="46"/>
      <c r="DGA1" s="46"/>
      <c r="DGB1" s="46"/>
      <c r="DGC1" s="46"/>
      <c r="DGD1" s="46"/>
      <c r="DGE1" s="46"/>
      <c r="DGF1" s="46"/>
      <c r="DGG1" s="46"/>
      <c r="DGH1" s="46"/>
      <c r="DGI1" s="46"/>
      <c r="DGJ1" s="46"/>
      <c r="DGK1" s="46"/>
      <c r="DGL1" s="46"/>
      <c r="DGM1" s="46"/>
      <c r="DGN1" s="46"/>
      <c r="DGO1" s="46"/>
      <c r="DGP1" s="46"/>
      <c r="DGQ1" s="46"/>
      <c r="DGR1" s="46"/>
      <c r="DGS1" s="46"/>
      <c r="DGT1" s="46"/>
      <c r="DGU1" s="46"/>
      <c r="DGV1" s="46"/>
      <c r="DGW1" s="46"/>
      <c r="DGX1" s="46"/>
      <c r="DGY1" s="46"/>
      <c r="DGZ1" s="46"/>
      <c r="DHA1" s="46"/>
      <c r="DHB1" s="46"/>
      <c r="DHC1" s="46"/>
      <c r="DHD1" s="46"/>
      <c r="DHE1" s="46"/>
      <c r="DHF1" s="46"/>
      <c r="DHG1" s="46"/>
      <c r="DHH1" s="46"/>
      <c r="DHI1" s="46"/>
      <c r="DHJ1" s="46"/>
      <c r="DHK1" s="46"/>
      <c r="DHL1" s="46"/>
      <c r="DHM1" s="46"/>
      <c r="DHN1" s="46"/>
      <c r="DHO1" s="46"/>
      <c r="DHP1" s="46"/>
      <c r="DHQ1" s="46"/>
      <c r="DHR1" s="46"/>
      <c r="DHS1" s="46"/>
      <c r="DHT1" s="46"/>
      <c r="DHU1" s="46"/>
      <c r="DHV1" s="46"/>
      <c r="DHW1" s="46"/>
      <c r="DHX1" s="46"/>
      <c r="DHY1" s="46"/>
      <c r="DHZ1" s="46"/>
      <c r="DIA1" s="46"/>
      <c r="DIB1" s="46"/>
      <c r="DIC1" s="46"/>
      <c r="DID1" s="46"/>
      <c r="DIE1" s="46"/>
      <c r="DIF1" s="46"/>
      <c r="DIG1" s="46"/>
      <c r="DIH1" s="46"/>
      <c r="DII1" s="46"/>
      <c r="DIJ1" s="46"/>
      <c r="DIK1" s="46"/>
      <c r="DIL1" s="46"/>
      <c r="DIM1" s="46"/>
      <c r="DIN1" s="46"/>
      <c r="DIO1" s="46"/>
      <c r="DIP1" s="46"/>
      <c r="DIQ1" s="46"/>
      <c r="DIR1" s="46"/>
      <c r="DIS1" s="46"/>
      <c r="DIT1" s="46"/>
      <c r="DIU1" s="46"/>
      <c r="DIV1" s="46"/>
      <c r="DIW1" s="46"/>
      <c r="DIX1" s="46"/>
      <c r="DIY1" s="46"/>
      <c r="DIZ1" s="46"/>
      <c r="DJA1" s="46"/>
      <c r="DJB1" s="46"/>
      <c r="DJC1" s="46"/>
      <c r="DJD1" s="46"/>
      <c r="DJE1" s="46"/>
      <c r="DJF1" s="46"/>
      <c r="DJG1" s="46"/>
      <c r="DJH1" s="46"/>
      <c r="DJI1" s="46"/>
      <c r="DJJ1" s="46"/>
      <c r="DJK1" s="46"/>
      <c r="DJL1" s="46"/>
      <c r="DJM1" s="46"/>
      <c r="DJN1" s="46"/>
      <c r="DJO1" s="46"/>
      <c r="DJP1" s="46"/>
      <c r="DJQ1" s="46"/>
      <c r="DJR1" s="46"/>
      <c r="DJS1" s="46"/>
      <c r="DJT1" s="46"/>
      <c r="DJU1" s="46"/>
      <c r="DJV1" s="46"/>
      <c r="DJW1" s="46"/>
      <c r="DJX1" s="46"/>
      <c r="DJY1" s="46"/>
      <c r="DJZ1" s="46"/>
      <c r="DKA1" s="46"/>
      <c r="DKB1" s="46"/>
      <c r="DKC1" s="46"/>
      <c r="DKD1" s="46"/>
      <c r="DKE1" s="46"/>
      <c r="DKF1" s="46"/>
      <c r="DKG1" s="46"/>
      <c r="DKH1" s="46"/>
      <c r="DKI1" s="46"/>
      <c r="DKJ1" s="46"/>
      <c r="DKK1" s="46"/>
      <c r="DKL1" s="46"/>
      <c r="DKM1" s="46"/>
      <c r="DKN1" s="46"/>
      <c r="DKO1" s="46"/>
      <c r="DKP1" s="46"/>
      <c r="DKQ1" s="46"/>
      <c r="DKR1" s="46"/>
      <c r="DKS1" s="46"/>
      <c r="DKT1" s="46"/>
      <c r="DKU1" s="46"/>
      <c r="DKV1" s="46"/>
      <c r="DKW1" s="46"/>
      <c r="DKX1" s="46"/>
      <c r="DKY1" s="46"/>
      <c r="DKZ1" s="46"/>
      <c r="DLA1" s="46"/>
      <c r="DLB1" s="46"/>
      <c r="DLC1" s="46"/>
      <c r="DLD1" s="46"/>
      <c r="DLE1" s="46"/>
      <c r="DLF1" s="46"/>
      <c r="DLG1" s="46"/>
      <c r="DLH1" s="46"/>
      <c r="DLI1" s="46"/>
      <c r="DLJ1" s="46"/>
      <c r="DLK1" s="46"/>
      <c r="DLL1" s="46"/>
      <c r="DLM1" s="46"/>
      <c r="DLN1" s="46"/>
      <c r="DLO1" s="46"/>
      <c r="DLP1" s="46"/>
      <c r="DLQ1" s="46"/>
      <c r="DLR1" s="46"/>
      <c r="DLS1" s="46"/>
      <c r="DLT1" s="46"/>
      <c r="DLU1" s="46"/>
      <c r="DLV1" s="46"/>
      <c r="DLW1" s="46"/>
      <c r="DLX1" s="46"/>
      <c r="DLY1" s="46"/>
      <c r="DLZ1" s="46"/>
      <c r="DMA1" s="46"/>
      <c r="DMB1" s="46"/>
      <c r="DMC1" s="46"/>
      <c r="DMD1" s="46"/>
      <c r="DME1" s="46"/>
      <c r="DMF1" s="46"/>
      <c r="DMG1" s="46"/>
      <c r="DMH1" s="46"/>
      <c r="DMI1" s="46"/>
      <c r="DMJ1" s="46"/>
      <c r="DMK1" s="46"/>
      <c r="DML1" s="46"/>
      <c r="DMM1" s="46"/>
      <c r="DMN1" s="46"/>
      <c r="DMO1" s="46"/>
      <c r="DMP1" s="46"/>
      <c r="DMQ1" s="46"/>
      <c r="DMR1" s="46"/>
      <c r="DMS1" s="46"/>
      <c r="DMT1" s="46"/>
      <c r="DMU1" s="46"/>
      <c r="DMV1" s="46"/>
      <c r="DMW1" s="46"/>
      <c r="DMX1" s="46"/>
      <c r="DMY1" s="46"/>
      <c r="DMZ1" s="46"/>
      <c r="DNA1" s="46"/>
      <c r="DNB1" s="46"/>
      <c r="DNC1" s="46"/>
      <c r="DND1" s="46"/>
      <c r="DNE1" s="46"/>
      <c r="DNF1" s="46"/>
      <c r="DNG1" s="46"/>
      <c r="DNH1" s="46"/>
      <c r="DNI1" s="46"/>
      <c r="DNJ1" s="46"/>
      <c r="DNK1" s="46"/>
      <c r="DNL1" s="46"/>
      <c r="DNM1" s="46"/>
      <c r="DNN1" s="46"/>
      <c r="DNO1" s="46"/>
      <c r="DNP1" s="46"/>
      <c r="DNQ1" s="46"/>
      <c r="DNR1" s="46"/>
      <c r="DNS1" s="46"/>
      <c r="DNT1" s="46"/>
      <c r="DNU1" s="46"/>
      <c r="DNV1" s="46"/>
      <c r="DNW1" s="46"/>
      <c r="DNX1" s="46"/>
      <c r="DNY1" s="46"/>
      <c r="DNZ1" s="46"/>
      <c r="DOA1" s="46"/>
      <c r="DOB1" s="46"/>
      <c r="DOC1" s="46"/>
      <c r="DOD1" s="46"/>
      <c r="DOE1" s="46"/>
      <c r="DOF1" s="46"/>
      <c r="DOG1" s="46"/>
      <c r="DOH1" s="46"/>
      <c r="DOI1" s="46"/>
      <c r="DOJ1" s="46"/>
      <c r="DOK1" s="46"/>
      <c r="DOL1" s="46"/>
      <c r="DOM1" s="46"/>
      <c r="DON1" s="46"/>
      <c r="DOO1" s="46"/>
      <c r="DOP1" s="46"/>
      <c r="DOQ1" s="46"/>
      <c r="DOR1" s="46"/>
      <c r="DOS1" s="46"/>
      <c r="DOT1" s="46"/>
      <c r="DOU1" s="46"/>
      <c r="DOV1" s="46"/>
      <c r="DOW1" s="46"/>
      <c r="DOX1" s="46"/>
      <c r="DOY1" s="46"/>
      <c r="DOZ1" s="46"/>
      <c r="DPA1" s="46"/>
      <c r="DPB1" s="46"/>
      <c r="DPC1" s="46"/>
      <c r="DPD1" s="46"/>
      <c r="DPE1" s="46"/>
      <c r="DPF1" s="46"/>
      <c r="DPG1" s="46"/>
      <c r="DPH1" s="46"/>
      <c r="DPI1" s="46"/>
      <c r="DPJ1" s="46"/>
      <c r="DPK1" s="46"/>
      <c r="DPL1" s="46"/>
      <c r="DPM1" s="46"/>
      <c r="DPN1" s="46"/>
      <c r="DPO1" s="46"/>
      <c r="DPP1" s="46"/>
      <c r="DPQ1" s="46"/>
      <c r="DPR1" s="46"/>
      <c r="DPS1" s="46"/>
      <c r="DPT1" s="46"/>
      <c r="DPU1" s="46"/>
      <c r="DPV1" s="46"/>
      <c r="DPW1" s="46"/>
      <c r="DPX1" s="46"/>
      <c r="DPY1" s="46"/>
      <c r="DPZ1" s="46"/>
      <c r="DQA1" s="46"/>
      <c r="DQB1" s="46"/>
      <c r="DQC1" s="46"/>
      <c r="DQD1" s="46"/>
      <c r="DQE1" s="46"/>
      <c r="DQF1" s="46"/>
      <c r="DQG1" s="46"/>
      <c r="DQH1" s="46"/>
      <c r="DQI1" s="46"/>
      <c r="DQJ1" s="46"/>
      <c r="DQK1" s="46"/>
      <c r="DQL1" s="46"/>
      <c r="DQM1" s="46"/>
      <c r="DQN1" s="46"/>
      <c r="DQO1" s="46"/>
      <c r="DQP1" s="46"/>
      <c r="DQQ1" s="46"/>
      <c r="DQR1" s="46"/>
      <c r="DQS1" s="46"/>
      <c r="DQT1" s="46"/>
      <c r="DQU1" s="46"/>
      <c r="DQV1" s="46"/>
      <c r="DQW1" s="46"/>
      <c r="DQX1" s="46"/>
      <c r="DQY1" s="46"/>
      <c r="DQZ1" s="46"/>
      <c r="DRA1" s="46"/>
      <c r="DRB1" s="46"/>
      <c r="DRC1" s="46"/>
      <c r="DRD1" s="46"/>
      <c r="DRE1" s="46"/>
      <c r="DRF1" s="46"/>
      <c r="DRG1" s="46"/>
      <c r="DRH1" s="46"/>
      <c r="DRI1" s="46"/>
      <c r="DRJ1" s="46"/>
      <c r="DRK1" s="46"/>
      <c r="DRL1" s="46"/>
      <c r="DRM1" s="46"/>
      <c r="DRN1" s="46"/>
      <c r="DRO1" s="46"/>
      <c r="DRP1" s="46"/>
      <c r="DRQ1" s="46"/>
      <c r="DRR1" s="46"/>
      <c r="DRS1" s="46"/>
      <c r="DRT1" s="46"/>
      <c r="DRU1" s="46"/>
      <c r="DRV1" s="46"/>
      <c r="DRW1" s="46"/>
      <c r="DRX1" s="46"/>
      <c r="DRY1" s="46"/>
      <c r="DRZ1" s="46"/>
      <c r="DSA1" s="46"/>
      <c r="DSB1" s="46"/>
      <c r="DSC1" s="46"/>
      <c r="DSD1" s="46"/>
      <c r="DSE1" s="46"/>
      <c r="DSF1" s="46"/>
      <c r="DSG1" s="46"/>
      <c r="DSH1" s="46"/>
      <c r="DSI1" s="46"/>
      <c r="DSJ1" s="46"/>
      <c r="DSK1" s="46"/>
      <c r="DSL1" s="46"/>
      <c r="DSM1" s="46"/>
      <c r="DSN1" s="46"/>
      <c r="DSO1" s="46"/>
      <c r="DSP1" s="46"/>
      <c r="DSQ1" s="46"/>
      <c r="DSR1" s="46"/>
      <c r="DSS1" s="46"/>
      <c r="DST1" s="46"/>
      <c r="DSU1" s="46"/>
      <c r="DSV1" s="46"/>
      <c r="DSW1" s="46"/>
      <c r="DSX1" s="46"/>
      <c r="DSY1" s="46"/>
      <c r="DSZ1" s="46"/>
      <c r="DTA1" s="46"/>
      <c r="DTB1" s="46"/>
      <c r="DTC1" s="46"/>
      <c r="DTD1" s="46"/>
      <c r="DTE1" s="46"/>
      <c r="DTF1" s="46"/>
      <c r="DTG1" s="46"/>
      <c r="DTH1" s="46"/>
      <c r="DTI1" s="46"/>
      <c r="DTJ1" s="46"/>
      <c r="DTK1" s="46"/>
      <c r="DTL1" s="46"/>
      <c r="DTM1" s="46"/>
      <c r="DTN1" s="46"/>
      <c r="DTO1" s="46"/>
      <c r="DTP1" s="46"/>
      <c r="DTQ1" s="46"/>
      <c r="DTR1" s="46"/>
      <c r="DTS1" s="46"/>
      <c r="DTT1" s="46"/>
      <c r="DTU1" s="46"/>
      <c r="DTV1" s="46"/>
      <c r="DTW1" s="46"/>
      <c r="DTX1" s="46"/>
      <c r="DTY1" s="46"/>
      <c r="DTZ1" s="46"/>
      <c r="DUA1" s="46"/>
      <c r="DUB1" s="46"/>
      <c r="DUC1" s="46"/>
      <c r="DUD1" s="46"/>
      <c r="DUE1" s="46"/>
      <c r="DUF1" s="46"/>
      <c r="DUG1" s="46"/>
      <c r="DUH1" s="46"/>
      <c r="DUI1" s="46"/>
      <c r="DUJ1" s="46"/>
      <c r="DUK1" s="46"/>
      <c r="DUL1" s="46"/>
      <c r="DUM1" s="46"/>
      <c r="DUN1" s="46"/>
      <c r="DUO1" s="46"/>
      <c r="DUP1" s="46"/>
      <c r="DUQ1" s="46"/>
      <c r="DUR1" s="46"/>
      <c r="DUS1" s="46"/>
      <c r="DUT1" s="46"/>
      <c r="DUU1" s="46"/>
      <c r="DUV1" s="46"/>
      <c r="DUW1" s="46"/>
      <c r="DUX1" s="46"/>
      <c r="DUY1" s="46"/>
      <c r="DUZ1" s="46"/>
      <c r="DVA1" s="46"/>
      <c r="DVB1" s="46"/>
      <c r="DVC1" s="46"/>
      <c r="DVD1" s="46"/>
      <c r="DVE1" s="46"/>
      <c r="DVF1" s="46"/>
      <c r="DVG1" s="46"/>
      <c r="DVH1" s="46"/>
      <c r="DVI1" s="46"/>
      <c r="DVJ1" s="46"/>
      <c r="DVK1" s="46"/>
      <c r="DVL1" s="46"/>
      <c r="DVM1" s="46"/>
      <c r="DVN1" s="46"/>
      <c r="DVO1" s="46"/>
      <c r="DVP1" s="46"/>
      <c r="DVQ1" s="46"/>
      <c r="DVR1" s="46"/>
      <c r="DVS1" s="46"/>
      <c r="DVT1" s="46"/>
      <c r="DVU1" s="46"/>
      <c r="DVV1" s="46"/>
      <c r="DVW1" s="46"/>
      <c r="DVX1" s="46"/>
      <c r="DVY1" s="46"/>
      <c r="DVZ1" s="46"/>
      <c r="DWA1" s="46"/>
      <c r="DWB1" s="46"/>
      <c r="DWC1" s="46"/>
      <c r="DWD1" s="46"/>
      <c r="DWE1" s="46"/>
      <c r="DWF1" s="46"/>
      <c r="DWG1" s="46"/>
      <c r="DWH1" s="46"/>
      <c r="DWI1" s="46"/>
      <c r="DWJ1" s="46"/>
      <c r="DWK1" s="46"/>
      <c r="DWL1" s="46"/>
      <c r="DWM1" s="46"/>
      <c r="DWN1" s="46"/>
      <c r="DWO1" s="46"/>
      <c r="DWP1" s="46"/>
      <c r="DWQ1" s="46"/>
      <c r="DWR1" s="46"/>
      <c r="DWS1" s="46"/>
      <c r="DWT1" s="46"/>
      <c r="DWU1" s="46"/>
      <c r="DWV1" s="46"/>
      <c r="DWW1" s="46"/>
      <c r="DWX1" s="46"/>
      <c r="DWY1" s="46"/>
      <c r="DWZ1" s="46"/>
      <c r="DXA1" s="46"/>
      <c r="DXB1" s="46"/>
      <c r="DXC1" s="46"/>
      <c r="DXD1" s="46"/>
      <c r="DXE1" s="46"/>
      <c r="DXF1" s="46"/>
      <c r="DXG1" s="46"/>
      <c r="DXH1" s="46"/>
      <c r="DXI1" s="46"/>
      <c r="DXJ1" s="46"/>
      <c r="DXK1" s="46"/>
      <c r="DXL1" s="46"/>
      <c r="DXM1" s="46"/>
      <c r="DXN1" s="46"/>
      <c r="DXO1" s="46"/>
      <c r="DXP1" s="46"/>
      <c r="DXQ1" s="46"/>
      <c r="DXR1" s="46"/>
      <c r="DXS1" s="46"/>
      <c r="DXT1" s="46"/>
      <c r="DXU1" s="46"/>
      <c r="DXV1" s="46"/>
      <c r="DXW1" s="46"/>
      <c r="DXX1" s="46"/>
      <c r="DXY1" s="46"/>
      <c r="DXZ1" s="46"/>
      <c r="DYA1" s="46"/>
      <c r="DYB1" s="46"/>
      <c r="DYC1" s="46"/>
      <c r="DYD1" s="46"/>
      <c r="DYE1" s="46"/>
      <c r="DYF1" s="46"/>
      <c r="DYG1" s="46"/>
      <c r="DYH1" s="46"/>
      <c r="DYI1" s="46"/>
      <c r="DYJ1" s="46"/>
      <c r="DYK1" s="46"/>
      <c r="DYL1" s="46"/>
      <c r="DYM1" s="46"/>
      <c r="DYN1" s="46"/>
      <c r="DYO1" s="46"/>
      <c r="DYP1" s="46"/>
      <c r="DYQ1" s="46"/>
      <c r="DYR1" s="46"/>
      <c r="DYS1" s="46"/>
      <c r="DYT1" s="46"/>
      <c r="DYU1" s="46"/>
      <c r="DYV1" s="46"/>
      <c r="DYW1" s="46"/>
      <c r="DYX1" s="46"/>
      <c r="DYY1" s="46"/>
      <c r="DYZ1" s="46"/>
      <c r="DZA1" s="46"/>
      <c r="DZB1" s="46"/>
      <c r="DZC1" s="46"/>
      <c r="DZD1" s="46"/>
      <c r="DZE1" s="46"/>
      <c r="DZF1" s="46"/>
      <c r="DZG1" s="46"/>
      <c r="DZH1" s="46"/>
      <c r="DZI1" s="46"/>
      <c r="DZJ1" s="46"/>
      <c r="DZK1" s="46"/>
      <c r="DZL1" s="46"/>
      <c r="DZM1" s="46"/>
      <c r="DZN1" s="46"/>
      <c r="DZO1" s="46"/>
      <c r="DZP1" s="46"/>
      <c r="DZQ1" s="46"/>
      <c r="DZR1" s="46"/>
      <c r="DZS1" s="46"/>
      <c r="DZT1" s="46"/>
      <c r="DZU1" s="46"/>
      <c r="DZV1" s="46"/>
      <c r="DZW1" s="46"/>
      <c r="DZX1" s="46"/>
      <c r="DZY1" s="46"/>
      <c r="DZZ1" s="46"/>
      <c r="EAA1" s="46"/>
      <c r="EAB1" s="46"/>
      <c r="EAC1" s="46"/>
      <c r="EAD1" s="46"/>
      <c r="EAE1" s="46"/>
      <c r="EAF1" s="46"/>
      <c r="EAG1" s="46"/>
      <c r="EAH1" s="46"/>
      <c r="EAI1" s="46"/>
      <c r="EAJ1" s="46"/>
      <c r="EAK1" s="46"/>
      <c r="EAL1" s="46"/>
      <c r="EAM1" s="46"/>
      <c r="EAN1" s="46"/>
      <c r="EAO1" s="46"/>
      <c r="EAP1" s="46"/>
      <c r="EAQ1" s="46"/>
      <c r="EAR1" s="46"/>
      <c r="EAS1" s="46"/>
      <c r="EAT1" s="46"/>
      <c r="EAU1" s="46"/>
      <c r="EAV1" s="46"/>
      <c r="EAW1" s="46"/>
      <c r="EAX1" s="46"/>
      <c r="EAY1" s="46"/>
      <c r="EAZ1" s="46"/>
      <c r="EBA1" s="46"/>
      <c r="EBB1" s="46"/>
      <c r="EBC1" s="46"/>
      <c r="EBD1" s="46"/>
      <c r="EBE1" s="46"/>
      <c r="EBF1" s="46"/>
      <c r="EBG1" s="46"/>
      <c r="EBH1" s="46"/>
      <c r="EBI1" s="46"/>
      <c r="EBJ1" s="46"/>
      <c r="EBK1" s="46"/>
      <c r="EBL1" s="46"/>
      <c r="EBM1" s="46"/>
      <c r="EBN1" s="46"/>
      <c r="EBO1" s="46"/>
      <c r="EBP1" s="46"/>
      <c r="EBQ1" s="46"/>
      <c r="EBR1" s="46"/>
      <c r="EBS1" s="46"/>
      <c r="EBT1" s="46"/>
      <c r="EBU1" s="46"/>
      <c r="EBV1" s="46"/>
      <c r="EBW1" s="46"/>
      <c r="EBX1" s="46"/>
      <c r="EBY1" s="46"/>
      <c r="EBZ1" s="46"/>
      <c r="ECA1" s="46"/>
      <c r="ECB1" s="46"/>
      <c r="ECC1" s="46"/>
      <c r="ECD1" s="46"/>
      <c r="ECE1" s="46"/>
      <c r="ECF1" s="46"/>
      <c r="ECG1" s="46"/>
      <c r="ECH1" s="46"/>
      <c r="ECI1" s="46"/>
      <c r="ECJ1" s="46"/>
      <c r="ECK1" s="46"/>
      <c r="ECL1" s="46"/>
      <c r="ECM1" s="46"/>
      <c r="ECN1" s="46"/>
      <c r="ECO1" s="46"/>
      <c r="ECP1" s="46"/>
      <c r="ECQ1" s="46"/>
      <c r="ECR1" s="46"/>
      <c r="ECS1" s="46"/>
      <c r="ECT1" s="46"/>
      <c r="ECU1" s="46"/>
      <c r="ECV1" s="46"/>
      <c r="ECW1" s="46"/>
      <c r="ECX1" s="46"/>
      <c r="ECY1" s="46"/>
      <c r="ECZ1" s="46"/>
      <c r="EDA1" s="46"/>
      <c r="EDB1" s="46"/>
      <c r="EDC1" s="46"/>
      <c r="EDD1" s="46"/>
      <c r="EDE1" s="46"/>
      <c r="EDF1" s="46"/>
      <c r="EDG1" s="46"/>
      <c r="EDH1" s="46"/>
      <c r="EDI1" s="46"/>
      <c r="EDJ1" s="46"/>
      <c r="EDK1" s="46"/>
      <c r="EDL1" s="46"/>
      <c r="EDM1" s="46"/>
      <c r="EDN1" s="46"/>
      <c r="EDO1" s="46"/>
      <c r="EDP1" s="46"/>
      <c r="EDQ1" s="46"/>
      <c r="EDR1" s="46"/>
      <c r="EDS1" s="46"/>
      <c r="EDT1" s="46"/>
      <c r="EDU1" s="46"/>
      <c r="EDV1" s="46"/>
      <c r="EDW1" s="46"/>
      <c r="EDX1" s="46"/>
      <c r="EDY1" s="46"/>
      <c r="EDZ1" s="46"/>
      <c r="EEA1" s="46"/>
      <c r="EEB1" s="46"/>
      <c r="EEC1" s="46"/>
      <c r="EED1" s="46"/>
      <c r="EEE1" s="46"/>
      <c r="EEF1" s="46"/>
      <c r="EEG1" s="46"/>
      <c r="EEH1" s="46"/>
      <c r="EEI1" s="46"/>
      <c r="EEJ1" s="46"/>
      <c r="EEK1" s="46"/>
      <c r="EEL1" s="46"/>
      <c r="EEM1" s="46"/>
      <c r="EEN1" s="46"/>
      <c r="EEO1" s="46"/>
      <c r="EEP1" s="46"/>
      <c r="EEQ1" s="46"/>
      <c r="EER1" s="46"/>
      <c r="EES1" s="46"/>
      <c r="EET1" s="46"/>
      <c r="EEU1" s="46"/>
      <c r="EEV1" s="46"/>
      <c r="EEW1" s="46"/>
      <c r="EEX1" s="46"/>
      <c r="EEY1" s="46"/>
      <c r="EEZ1" s="46"/>
      <c r="EFA1" s="46"/>
      <c r="EFB1" s="46"/>
      <c r="EFC1" s="46"/>
      <c r="EFD1" s="46"/>
      <c r="EFE1" s="46"/>
      <c r="EFF1" s="46"/>
      <c r="EFG1" s="46"/>
      <c r="EFH1" s="46"/>
      <c r="EFI1" s="46"/>
      <c r="EFJ1" s="46"/>
      <c r="EFK1" s="46"/>
      <c r="EFL1" s="46"/>
      <c r="EFM1" s="46"/>
      <c r="EFN1" s="46"/>
      <c r="EFO1" s="46"/>
      <c r="EFP1" s="46"/>
      <c r="EFQ1" s="46"/>
      <c r="EFR1" s="46"/>
      <c r="EFS1" s="46"/>
      <c r="EFT1" s="46"/>
      <c r="EFU1" s="46"/>
      <c r="EFV1" s="46"/>
      <c r="EFW1" s="46"/>
      <c r="EFX1" s="46"/>
      <c r="EFY1" s="46"/>
      <c r="EFZ1" s="46"/>
      <c r="EGA1" s="46"/>
      <c r="EGB1" s="46"/>
      <c r="EGC1" s="46"/>
      <c r="EGD1" s="46"/>
      <c r="EGE1" s="46"/>
      <c r="EGF1" s="46"/>
      <c r="EGG1" s="46"/>
      <c r="EGH1" s="46"/>
      <c r="EGI1" s="46"/>
      <c r="EGJ1" s="46"/>
      <c r="EGK1" s="46"/>
      <c r="EGL1" s="46"/>
      <c r="EGM1" s="46"/>
      <c r="EGN1" s="46"/>
      <c r="EGO1" s="46"/>
      <c r="EGP1" s="46"/>
      <c r="EGQ1" s="46"/>
      <c r="EGR1" s="46"/>
      <c r="EGS1" s="46"/>
      <c r="EGT1" s="46"/>
      <c r="EGU1" s="46"/>
      <c r="EGV1" s="46"/>
      <c r="EGW1" s="46"/>
      <c r="EGX1" s="46"/>
      <c r="EGY1" s="46"/>
      <c r="EGZ1" s="46"/>
      <c r="EHA1" s="46"/>
      <c r="EHB1" s="46"/>
      <c r="EHC1" s="46"/>
      <c r="EHD1" s="46"/>
      <c r="EHE1" s="46"/>
      <c r="EHF1" s="46"/>
      <c r="EHG1" s="46"/>
      <c r="EHH1" s="46"/>
      <c r="EHI1" s="46"/>
      <c r="EHJ1" s="46"/>
      <c r="EHK1" s="46"/>
      <c r="EHL1" s="46"/>
      <c r="EHM1" s="46"/>
      <c r="EHN1" s="46"/>
      <c r="EHO1" s="46"/>
      <c r="EHP1" s="46"/>
      <c r="EHQ1" s="46"/>
      <c r="EHR1" s="46"/>
      <c r="EHS1" s="46"/>
      <c r="EHT1" s="46"/>
      <c r="EHU1" s="46"/>
      <c r="EHV1" s="46"/>
      <c r="EHW1" s="46"/>
      <c r="EHX1" s="46"/>
      <c r="EHY1" s="46"/>
      <c r="EHZ1" s="46"/>
      <c r="EIA1" s="46"/>
      <c r="EIB1" s="46"/>
      <c r="EIC1" s="46"/>
      <c r="EID1" s="46"/>
      <c r="EIE1" s="46"/>
      <c r="EIF1" s="46"/>
      <c r="EIG1" s="46"/>
      <c r="EIH1" s="46"/>
      <c r="EII1" s="46"/>
      <c r="EIJ1" s="46"/>
      <c r="EIK1" s="46"/>
      <c r="EIL1" s="46"/>
      <c r="EIM1" s="46"/>
      <c r="EIN1" s="46"/>
      <c r="EIO1" s="46"/>
      <c r="EIP1" s="46"/>
      <c r="EIQ1" s="46"/>
      <c r="EIR1" s="46"/>
      <c r="EIS1" s="46"/>
      <c r="EIT1" s="46"/>
      <c r="EIU1" s="46"/>
      <c r="EIV1" s="46"/>
      <c r="EIW1" s="46"/>
      <c r="EIX1" s="46"/>
      <c r="EIY1" s="46"/>
      <c r="EIZ1" s="46"/>
      <c r="EJA1" s="46"/>
      <c r="EJB1" s="46"/>
      <c r="EJC1" s="46"/>
      <c r="EJD1" s="46"/>
      <c r="EJE1" s="46"/>
      <c r="EJF1" s="46"/>
      <c r="EJG1" s="46"/>
      <c r="EJH1" s="46"/>
      <c r="EJI1" s="46"/>
      <c r="EJJ1" s="46"/>
      <c r="EJK1" s="46"/>
      <c r="EJL1" s="46"/>
      <c r="EJM1" s="46"/>
      <c r="EJN1" s="46"/>
      <c r="EJO1" s="46"/>
      <c r="EJP1" s="46"/>
      <c r="EJQ1" s="46"/>
      <c r="EJR1" s="46"/>
      <c r="EJS1" s="46"/>
      <c r="EJT1" s="46"/>
      <c r="EJU1" s="46"/>
      <c r="EJV1" s="46"/>
      <c r="EJW1" s="46"/>
      <c r="EJX1" s="46"/>
      <c r="EJY1" s="46"/>
      <c r="EJZ1" s="46"/>
      <c r="EKA1" s="46"/>
      <c r="EKB1" s="46"/>
      <c r="EKC1" s="46"/>
      <c r="EKD1" s="46"/>
      <c r="EKE1" s="46"/>
      <c r="EKF1" s="46"/>
      <c r="EKG1" s="46"/>
      <c r="EKH1" s="46"/>
      <c r="EKI1" s="46"/>
      <c r="EKJ1" s="46"/>
      <c r="EKK1" s="46"/>
      <c r="EKL1" s="46"/>
      <c r="EKM1" s="46"/>
      <c r="EKN1" s="46"/>
      <c r="EKO1" s="46"/>
      <c r="EKP1" s="46"/>
      <c r="EKQ1" s="46"/>
      <c r="EKR1" s="46"/>
      <c r="EKS1" s="46"/>
      <c r="EKT1" s="46"/>
      <c r="EKU1" s="46"/>
      <c r="EKV1" s="46"/>
      <c r="EKW1" s="46"/>
      <c r="EKX1" s="46"/>
      <c r="EKY1" s="46"/>
      <c r="EKZ1" s="46"/>
      <c r="ELA1" s="46"/>
      <c r="ELB1" s="46"/>
      <c r="ELC1" s="46"/>
      <c r="ELD1" s="46"/>
      <c r="ELE1" s="46"/>
      <c r="ELF1" s="46"/>
      <c r="ELG1" s="46"/>
      <c r="ELH1" s="46"/>
      <c r="ELI1" s="46"/>
      <c r="ELJ1" s="46"/>
      <c r="ELK1" s="46"/>
      <c r="ELL1" s="46"/>
      <c r="ELM1" s="46"/>
      <c r="ELN1" s="46"/>
      <c r="ELO1" s="46"/>
      <c r="ELP1" s="46"/>
      <c r="ELQ1" s="46"/>
      <c r="ELR1" s="46"/>
      <c r="ELS1" s="46"/>
      <c r="ELT1" s="46"/>
      <c r="ELU1" s="46"/>
      <c r="ELV1" s="46"/>
      <c r="ELW1" s="46"/>
      <c r="ELX1" s="46"/>
      <c r="ELY1" s="46"/>
      <c r="ELZ1" s="46"/>
      <c r="EMA1" s="46"/>
      <c r="EMB1" s="46"/>
      <c r="EMC1" s="46"/>
      <c r="EMD1" s="46"/>
      <c r="EME1" s="46"/>
      <c r="EMF1" s="46"/>
      <c r="EMG1" s="46"/>
      <c r="EMH1" s="46"/>
      <c r="EMI1" s="46"/>
      <c r="EMJ1" s="46"/>
      <c r="EMK1" s="46"/>
      <c r="EML1" s="46"/>
      <c r="EMM1" s="46"/>
      <c r="EMN1" s="46"/>
      <c r="EMO1" s="46"/>
      <c r="EMP1" s="46"/>
      <c r="EMQ1" s="46"/>
      <c r="EMR1" s="46"/>
      <c r="EMS1" s="46"/>
      <c r="EMT1" s="46"/>
      <c r="EMU1" s="46"/>
      <c r="EMV1" s="46"/>
      <c r="EMW1" s="46"/>
      <c r="EMX1" s="46"/>
      <c r="EMY1" s="46"/>
      <c r="EMZ1" s="46"/>
      <c r="ENA1" s="46"/>
      <c r="ENB1" s="46"/>
      <c r="ENC1" s="46"/>
      <c r="END1" s="46"/>
      <c r="ENE1" s="46"/>
      <c r="ENF1" s="46"/>
      <c r="ENG1" s="46"/>
      <c r="ENH1" s="46"/>
      <c r="ENI1" s="46"/>
      <c r="ENJ1" s="46"/>
      <c r="ENK1" s="46"/>
      <c r="ENL1" s="46"/>
      <c r="ENM1" s="46"/>
      <c r="ENN1" s="46"/>
      <c r="ENO1" s="46"/>
      <c r="ENP1" s="46"/>
      <c r="ENQ1" s="46"/>
      <c r="ENR1" s="46"/>
      <c r="ENS1" s="46"/>
      <c r="ENT1" s="46"/>
      <c r="ENU1" s="46"/>
      <c r="ENV1" s="46"/>
      <c r="ENW1" s="46"/>
      <c r="ENX1" s="46"/>
      <c r="ENY1" s="46"/>
      <c r="ENZ1" s="46"/>
      <c r="EOA1" s="46"/>
      <c r="EOB1" s="46"/>
      <c r="EOC1" s="46"/>
      <c r="EOD1" s="46"/>
      <c r="EOE1" s="46"/>
      <c r="EOF1" s="46"/>
      <c r="EOG1" s="46"/>
      <c r="EOH1" s="46"/>
      <c r="EOI1" s="46"/>
      <c r="EOJ1" s="46"/>
      <c r="EOK1" s="46"/>
      <c r="EOL1" s="46"/>
      <c r="EOM1" s="46"/>
      <c r="EON1" s="46"/>
      <c r="EOO1" s="46"/>
      <c r="EOP1" s="46"/>
      <c r="EOQ1" s="46"/>
      <c r="EOR1" s="46"/>
      <c r="EOS1" s="46"/>
      <c r="EOT1" s="46"/>
      <c r="EOU1" s="46"/>
      <c r="EOV1" s="46"/>
      <c r="EOW1" s="46"/>
      <c r="EOX1" s="46"/>
      <c r="EOY1" s="46"/>
      <c r="EOZ1" s="46"/>
      <c r="EPA1" s="46"/>
      <c r="EPB1" s="46"/>
      <c r="EPC1" s="46"/>
      <c r="EPD1" s="46"/>
      <c r="EPE1" s="46"/>
      <c r="EPF1" s="46"/>
      <c r="EPG1" s="46"/>
      <c r="EPH1" s="46"/>
      <c r="EPI1" s="46"/>
      <c r="EPJ1" s="46"/>
      <c r="EPK1" s="46"/>
      <c r="EPL1" s="46"/>
      <c r="EPM1" s="46"/>
      <c r="EPN1" s="46"/>
      <c r="EPO1" s="46"/>
      <c r="EPP1" s="46"/>
      <c r="EPQ1" s="46"/>
      <c r="EPR1" s="46"/>
      <c r="EPS1" s="46"/>
      <c r="EPT1" s="46"/>
      <c r="EPU1" s="46"/>
      <c r="EPV1" s="46"/>
      <c r="EPW1" s="46"/>
      <c r="EPX1" s="46"/>
      <c r="EPY1" s="46"/>
      <c r="EPZ1" s="46"/>
      <c r="EQA1" s="46"/>
      <c r="EQB1" s="46"/>
      <c r="EQC1" s="46"/>
      <c r="EQD1" s="46"/>
      <c r="EQE1" s="46"/>
      <c r="EQF1" s="46"/>
      <c r="EQG1" s="46"/>
      <c r="EQH1" s="46"/>
      <c r="EQI1" s="46"/>
      <c r="EQJ1" s="46"/>
      <c r="EQK1" s="46"/>
      <c r="EQL1" s="46"/>
      <c r="EQM1" s="46"/>
      <c r="EQN1" s="46"/>
      <c r="EQO1" s="46"/>
      <c r="EQP1" s="46"/>
      <c r="EQQ1" s="46"/>
      <c r="EQR1" s="46"/>
      <c r="EQS1" s="46"/>
      <c r="EQT1" s="46"/>
      <c r="EQU1" s="46"/>
      <c r="EQV1" s="46"/>
      <c r="EQW1" s="46"/>
      <c r="EQX1" s="46"/>
      <c r="EQY1" s="46"/>
      <c r="EQZ1" s="46"/>
      <c r="ERA1" s="46"/>
      <c r="ERB1" s="46"/>
      <c r="ERC1" s="46"/>
      <c r="ERD1" s="46"/>
      <c r="ERE1" s="46"/>
      <c r="ERF1" s="46"/>
      <c r="ERG1" s="46"/>
      <c r="ERH1" s="46"/>
      <c r="ERI1" s="46"/>
      <c r="ERJ1" s="46"/>
      <c r="ERK1" s="46"/>
      <c r="ERL1" s="46"/>
      <c r="ERM1" s="46"/>
      <c r="ERN1" s="46"/>
      <c r="ERO1" s="46"/>
      <c r="ERP1" s="46"/>
      <c r="ERQ1" s="46"/>
      <c r="ERR1" s="46"/>
      <c r="ERS1" s="46"/>
      <c r="ERT1" s="46"/>
      <c r="ERU1" s="46"/>
      <c r="ERV1" s="46"/>
      <c r="ERW1" s="46"/>
      <c r="ERX1" s="46"/>
      <c r="ERY1" s="46"/>
      <c r="ERZ1" s="46"/>
      <c r="ESA1" s="46"/>
      <c r="ESB1" s="46"/>
      <c r="ESC1" s="46"/>
      <c r="ESD1" s="46"/>
      <c r="ESE1" s="46"/>
      <c r="ESF1" s="46"/>
      <c r="ESG1" s="46"/>
      <c r="ESH1" s="46"/>
      <c r="ESI1" s="46"/>
      <c r="ESJ1" s="46"/>
      <c r="ESK1" s="46"/>
      <c r="ESL1" s="46"/>
      <c r="ESM1" s="46"/>
      <c r="ESN1" s="46"/>
      <c r="ESO1" s="46"/>
      <c r="ESP1" s="46"/>
      <c r="ESQ1" s="46"/>
      <c r="ESR1" s="46"/>
      <c r="ESS1" s="46"/>
      <c r="EST1" s="46"/>
      <c r="ESU1" s="46"/>
      <c r="ESV1" s="46"/>
      <c r="ESW1" s="46"/>
      <c r="ESX1" s="46"/>
      <c r="ESY1" s="46"/>
      <c r="ESZ1" s="46"/>
      <c r="ETA1" s="46"/>
      <c r="ETB1" s="46"/>
      <c r="ETC1" s="46"/>
      <c r="ETD1" s="46"/>
      <c r="ETE1" s="46"/>
      <c r="ETF1" s="46"/>
      <c r="ETG1" s="46"/>
      <c r="ETH1" s="46"/>
      <c r="ETI1" s="46"/>
      <c r="ETJ1" s="46"/>
      <c r="ETK1" s="46"/>
      <c r="ETL1" s="46"/>
      <c r="ETM1" s="46"/>
      <c r="ETN1" s="46"/>
      <c r="ETO1" s="46"/>
      <c r="ETP1" s="46"/>
      <c r="ETQ1" s="46"/>
      <c r="ETR1" s="46"/>
      <c r="ETS1" s="46"/>
      <c r="ETT1" s="46"/>
      <c r="ETU1" s="46"/>
      <c r="ETV1" s="46"/>
      <c r="ETW1" s="46"/>
      <c r="ETX1" s="46"/>
      <c r="ETY1" s="46"/>
      <c r="ETZ1" s="46"/>
      <c r="EUA1" s="46"/>
      <c r="EUB1" s="46"/>
      <c r="EUC1" s="46"/>
      <c r="EUD1" s="46"/>
      <c r="EUE1" s="46"/>
      <c r="EUF1" s="46"/>
      <c r="EUG1" s="46"/>
      <c r="EUH1" s="46"/>
      <c r="EUI1" s="46"/>
      <c r="EUJ1" s="46"/>
      <c r="EUK1" s="46"/>
      <c r="EUL1" s="46"/>
      <c r="EUM1" s="46"/>
      <c r="EUN1" s="46"/>
      <c r="EUO1" s="46"/>
      <c r="EUP1" s="46"/>
      <c r="EUQ1" s="46"/>
      <c r="EUR1" s="46"/>
      <c r="EUS1" s="46"/>
      <c r="EUT1" s="46"/>
      <c r="EUU1" s="46"/>
      <c r="EUV1" s="46"/>
      <c r="EUW1" s="46"/>
      <c r="EUX1" s="46"/>
      <c r="EUY1" s="46"/>
      <c r="EUZ1" s="46"/>
      <c r="EVA1" s="46"/>
      <c r="EVB1" s="46"/>
      <c r="EVC1" s="46"/>
      <c r="EVD1" s="46"/>
      <c r="EVE1" s="46"/>
      <c r="EVF1" s="46"/>
      <c r="EVG1" s="46"/>
      <c r="EVH1" s="46"/>
      <c r="EVI1" s="46"/>
      <c r="EVJ1" s="46"/>
      <c r="EVK1" s="46"/>
      <c r="EVL1" s="46"/>
      <c r="EVM1" s="46"/>
      <c r="EVN1" s="46"/>
      <c r="EVO1" s="46"/>
      <c r="EVP1" s="46"/>
      <c r="EVQ1" s="46"/>
      <c r="EVR1" s="46"/>
      <c r="EVS1" s="46"/>
      <c r="EVT1" s="46"/>
      <c r="EVU1" s="46"/>
      <c r="EVV1" s="46"/>
      <c r="EVW1" s="46"/>
      <c r="EVX1" s="46"/>
      <c r="EVY1" s="46"/>
      <c r="EVZ1" s="46"/>
      <c r="EWA1" s="46"/>
      <c r="EWB1" s="46"/>
      <c r="EWC1" s="46"/>
      <c r="EWD1" s="46"/>
      <c r="EWE1" s="46"/>
      <c r="EWF1" s="46"/>
      <c r="EWG1" s="46"/>
      <c r="EWH1" s="46"/>
      <c r="EWI1" s="46"/>
      <c r="EWJ1" s="46"/>
      <c r="EWK1" s="46"/>
      <c r="EWL1" s="46"/>
      <c r="EWM1" s="46"/>
      <c r="EWN1" s="46"/>
      <c r="EWO1" s="46"/>
      <c r="EWP1" s="46"/>
      <c r="EWQ1" s="46"/>
      <c r="EWR1" s="46"/>
      <c r="EWS1" s="46"/>
      <c r="EWT1" s="46"/>
      <c r="EWU1" s="46"/>
      <c r="EWV1" s="46"/>
      <c r="EWW1" s="46"/>
      <c r="EWX1" s="46"/>
      <c r="EWY1" s="46"/>
      <c r="EWZ1" s="46"/>
      <c r="EXA1" s="46"/>
      <c r="EXB1" s="46"/>
      <c r="EXC1" s="46"/>
      <c r="EXD1" s="46"/>
      <c r="EXE1" s="46"/>
      <c r="EXF1" s="46"/>
      <c r="EXG1" s="46"/>
      <c r="EXH1" s="46"/>
      <c r="EXI1" s="46"/>
      <c r="EXJ1" s="46"/>
      <c r="EXK1" s="46"/>
      <c r="EXL1" s="46"/>
      <c r="EXM1" s="46"/>
      <c r="EXN1" s="46"/>
      <c r="EXO1" s="46"/>
      <c r="EXP1" s="46"/>
      <c r="EXQ1" s="46"/>
      <c r="EXR1" s="46"/>
      <c r="EXS1" s="46"/>
      <c r="EXT1" s="46"/>
      <c r="EXU1" s="46"/>
      <c r="EXV1" s="46"/>
      <c r="EXW1" s="46"/>
      <c r="EXX1" s="46"/>
      <c r="EXY1" s="46"/>
      <c r="EXZ1" s="46"/>
      <c r="EYA1" s="46"/>
      <c r="EYB1" s="46"/>
      <c r="EYC1" s="46"/>
      <c r="EYD1" s="46"/>
      <c r="EYE1" s="46"/>
      <c r="EYF1" s="46"/>
      <c r="EYG1" s="46"/>
      <c r="EYH1" s="46"/>
      <c r="EYI1" s="46"/>
      <c r="EYJ1" s="46"/>
      <c r="EYK1" s="46"/>
      <c r="EYL1" s="46"/>
      <c r="EYM1" s="46"/>
      <c r="EYN1" s="46"/>
      <c r="EYO1" s="46"/>
      <c r="EYP1" s="46"/>
      <c r="EYQ1" s="46"/>
      <c r="EYR1" s="46"/>
      <c r="EYS1" s="46"/>
      <c r="EYT1" s="46"/>
      <c r="EYU1" s="46"/>
      <c r="EYV1" s="46"/>
      <c r="EYW1" s="46"/>
      <c r="EYX1" s="46"/>
      <c r="EYY1" s="46"/>
      <c r="EYZ1" s="46"/>
      <c r="EZA1" s="46"/>
      <c r="EZB1" s="46"/>
      <c r="EZC1" s="46"/>
      <c r="EZD1" s="46"/>
      <c r="EZE1" s="46"/>
      <c r="EZF1" s="46"/>
      <c r="EZG1" s="46"/>
      <c r="EZH1" s="46"/>
      <c r="EZI1" s="46"/>
      <c r="EZJ1" s="46"/>
      <c r="EZK1" s="46"/>
      <c r="EZL1" s="46"/>
      <c r="EZM1" s="46"/>
      <c r="EZN1" s="46"/>
      <c r="EZO1" s="46"/>
      <c r="EZP1" s="46"/>
      <c r="EZQ1" s="46"/>
      <c r="EZR1" s="46"/>
      <c r="EZS1" s="46"/>
      <c r="EZT1" s="46"/>
      <c r="EZU1" s="46"/>
      <c r="EZV1" s="46"/>
      <c r="EZW1" s="46"/>
      <c r="EZX1" s="46"/>
      <c r="EZY1" s="46"/>
      <c r="EZZ1" s="46"/>
      <c r="FAA1" s="46"/>
      <c r="FAB1" s="46"/>
      <c r="FAC1" s="46"/>
      <c r="FAD1" s="46"/>
      <c r="FAE1" s="46"/>
      <c r="FAF1" s="46"/>
      <c r="FAG1" s="46"/>
      <c r="FAH1" s="46"/>
      <c r="FAI1" s="46"/>
      <c r="FAJ1" s="46"/>
      <c r="FAK1" s="46"/>
      <c r="FAL1" s="46"/>
      <c r="FAM1" s="46"/>
      <c r="FAN1" s="46"/>
      <c r="FAO1" s="46"/>
      <c r="FAP1" s="46"/>
      <c r="FAQ1" s="46"/>
      <c r="FAR1" s="46"/>
      <c r="FAS1" s="46"/>
      <c r="FAT1" s="46"/>
      <c r="FAU1" s="46"/>
      <c r="FAV1" s="46"/>
      <c r="FAW1" s="46"/>
      <c r="FAX1" s="46"/>
      <c r="FAY1" s="46"/>
      <c r="FAZ1" s="46"/>
      <c r="FBA1" s="46"/>
      <c r="FBB1" s="46"/>
      <c r="FBC1" s="46"/>
      <c r="FBD1" s="46"/>
      <c r="FBE1" s="46"/>
      <c r="FBF1" s="46"/>
      <c r="FBG1" s="46"/>
      <c r="FBH1" s="46"/>
      <c r="FBI1" s="46"/>
      <c r="FBJ1" s="46"/>
      <c r="FBK1" s="46"/>
      <c r="FBL1" s="46"/>
      <c r="FBM1" s="46"/>
      <c r="FBN1" s="46"/>
      <c r="FBO1" s="46"/>
      <c r="FBP1" s="46"/>
      <c r="FBQ1" s="46"/>
      <c r="FBR1" s="46"/>
      <c r="FBS1" s="46"/>
      <c r="FBT1" s="46"/>
      <c r="FBU1" s="46"/>
      <c r="FBV1" s="46"/>
      <c r="FBW1" s="46"/>
      <c r="FBX1" s="46"/>
      <c r="FBY1" s="46"/>
      <c r="FBZ1" s="46"/>
      <c r="FCA1" s="46"/>
      <c r="FCB1" s="46"/>
      <c r="FCC1" s="46"/>
      <c r="FCD1" s="46"/>
      <c r="FCE1" s="46"/>
      <c r="FCF1" s="46"/>
      <c r="FCG1" s="46"/>
      <c r="FCH1" s="46"/>
      <c r="FCI1" s="46"/>
      <c r="FCJ1" s="46"/>
      <c r="FCK1" s="46"/>
      <c r="FCL1" s="46"/>
      <c r="FCM1" s="46"/>
      <c r="FCN1" s="46"/>
      <c r="FCO1" s="46"/>
      <c r="FCP1" s="46"/>
      <c r="FCQ1" s="46"/>
      <c r="FCR1" s="46"/>
      <c r="FCS1" s="46"/>
      <c r="FCT1" s="46"/>
      <c r="FCU1" s="46"/>
      <c r="FCV1" s="46"/>
      <c r="FCW1" s="46"/>
      <c r="FCX1" s="46"/>
      <c r="FCY1" s="46"/>
      <c r="FCZ1" s="46"/>
      <c r="FDA1" s="46"/>
      <c r="FDB1" s="46"/>
      <c r="FDC1" s="46"/>
      <c r="FDD1" s="46"/>
      <c r="FDE1" s="46"/>
      <c r="FDF1" s="46"/>
      <c r="FDG1" s="46"/>
      <c r="FDH1" s="46"/>
      <c r="FDI1" s="46"/>
      <c r="FDJ1" s="46"/>
      <c r="FDK1" s="46"/>
      <c r="FDL1" s="46"/>
      <c r="FDM1" s="46"/>
      <c r="FDN1" s="46"/>
      <c r="FDO1" s="46"/>
      <c r="FDP1" s="46"/>
      <c r="FDQ1" s="46"/>
      <c r="FDR1" s="46"/>
      <c r="FDS1" s="46"/>
      <c r="FDT1" s="46"/>
      <c r="FDU1" s="46"/>
      <c r="FDV1" s="46"/>
      <c r="FDW1" s="46"/>
      <c r="FDX1" s="46"/>
      <c r="FDY1" s="46"/>
      <c r="FDZ1" s="46"/>
      <c r="FEA1" s="46"/>
      <c r="FEB1" s="46"/>
      <c r="FEC1" s="46"/>
      <c r="FED1" s="46"/>
      <c r="FEE1" s="46"/>
      <c r="FEF1" s="46"/>
      <c r="FEG1" s="46"/>
      <c r="FEH1" s="46"/>
      <c r="FEI1" s="46"/>
      <c r="FEJ1" s="46"/>
      <c r="FEK1" s="46"/>
      <c r="FEL1" s="46"/>
      <c r="FEM1" s="46"/>
      <c r="FEN1" s="46"/>
      <c r="FEO1" s="46"/>
      <c r="FEP1" s="46"/>
      <c r="FEQ1" s="46"/>
      <c r="FER1" s="46"/>
      <c r="FES1" s="46"/>
      <c r="FET1" s="46"/>
      <c r="FEU1" s="46"/>
      <c r="FEV1" s="46"/>
      <c r="FEW1" s="46"/>
      <c r="FEX1" s="46"/>
      <c r="FEY1" s="46"/>
      <c r="FEZ1" s="46"/>
      <c r="FFA1" s="46"/>
      <c r="FFB1" s="46"/>
      <c r="FFC1" s="46"/>
      <c r="FFD1" s="46"/>
      <c r="FFE1" s="46"/>
      <c r="FFF1" s="46"/>
      <c r="FFG1" s="46"/>
      <c r="FFH1" s="46"/>
      <c r="FFI1" s="46"/>
      <c r="FFJ1" s="46"/>
      <c r="FFK1" s="46"/>
      <c r="FFL1" s="46"/>
      <c r="FFM1" s="46"/>
      <c r="FFN1" s="46"/>
      <c r="FFO1" s="46"/>
      <c r="FFP1" s="46"/>
      <c r="FFQ1" s="46"/>
      <c r="FFR1" s="46"/>
      <c r="FFS1" s="46"/>
      <c r="FFT1" s="46"/>
      <c r="FFU1" s="46"/>
      <c r="FFV1" s="46"/>
      <c r="FFW1" s="46"/>
      <c r="FFX1" s="46"/>
      <c r="FFY1" s="46"/>
      <c r="FFZ1" s="46"/>
      <c r="FGA1" s="46"/>
      <c r="FGB1" s="46"/>
      <c r="FGC1" s="46"/>
      <c r="FGD1" s="46"/>
      <c r="FGE1" s="46"/>
      <c r="FGF1" s="46"/>
      <c r="FGG1" s="46"/>
      <c r="FGH1" s="46"/>
      <c r="FGI1" s="46"/>
      <c r="FGJ1" s="46"/>
      <c r="FGK1" s="46"/>
      <c r="FGL1" s="46"/>
      <c r="FGM1" s="46"/>
      <c r="FGN1" s="46"/>
      <c r="FGO1" s="46"/>
      <c r="FGP1" s="46"/>
      <c r="FGQ1" s="46"/>
      <c r="FGR1" s="46"/>
      <c r="FGS1" s="46"/>
      <c r="FGT1" s="46"/>
      <c r="FGU1" s="46"/>
      <c r="FGV1" s="46"/>
      <c r="FGW1" s="46"/>
      <c r="FGX1" s="46"/>
      <c r="FGY1" s="46"/>
      <c r="FGZ1" s="46"/>
      <c r="FHA1" s="46"/>
      <c r="FHB1" s="46"/>
      <c r="FHC1" s="46"/>
      <c r="FHD1" s="46"/>
      <c r="FHE1" s="46"/>
      <c r="FHF1" s="46"/>
      <c r="FHG1" s="46"/>
      <c r="FHH1" s="46"/>
      <c r="FHI1" s="46"/>
      <c r="FHJ1" s="46"/>
      <c r="FHK1" s="46"/>
      <c r="FHL1" s="46"/>
      <c r="FHM1" s="46"/>
      <c r="FHN1" s="46"/>
      <c r="FHO1" s="46"/>
      <c r="FHP1" s="46"/>
      <c r="FHQ1" s="46"/>
      <c r="FHR1" s="46"/>
      <c r="FHS1" s="46"/>
      <c r="FHT1" s="46"/>
      <c r="FHU1" s="46"/>
      <c r="FHV1" s="46"/>
      <c r="FHW1" s="46"/>
      <c r="FHX1" s="46"/>
      <c r="FHY1" s="46"/>
      <c r="FHZ1" s="46"/>
      <c r="FIA1" s="46"/>
      <c r="FIB1" s="46"/>
      <c r="FIC1" s="46"/>
      <c r="FID1" s="46"/>
      <c r="FIE1" s="46"/>
      <c r="FIF1" s="46"/>
      <c r="FIG1" s="46"/>
      <c r="FIH1" s="46"/>
      <c r="FII1" s="46"/>
      <c r="FIJ1" s="46"/>
      <c r="FIK1" s="46"/>
      <c r="FIL1" s="46"/>
      <c r="FIM1" s="46"/>
      <c r="FIN1" s="46"/>
      <c r="FIO1" s="46"/>
      <c r="FIP1" s="46"/>
      <c r="FIQ1" s="46"/>
      <c r="FIR1" s="46"/>
      <c r="FIS1" s="46"/>
      <c r="FIT1" s="46"/>
      <c r="FIU1" s="46"/>
      <c r="FIV1" s="46"/>
      <c r="FIW1" s="46"/>
      <c r="FIX1" s="46"/>
      <c r="FIY1" s="46"/>
      <c r="FIZ1" s="46"/>
      <c r="FJA1" s="46"/>
      <c r="FJB1" s="46"/>
      <c r="FJC1" s="46"/>
      <c r="FJD1" s="46"/>
      <c r="FJE1" s="46"/>
      <c r="FJF1" s="46"/>
      <c r="FJG1" s="46"/>
      <c r="FJH1" s="46"/>
      <c r="FJI1" s="46"/>
      <c r="FJJ1" s="46"/>
      <c r="FJK1" s="46"/>
      <c r="FJL1" s="46"/>
      <c r="FJM1" s="46"/>
      <c r="FJN1" s="46"/>
      <c r="FJO1" s="46"/>
      <c r="FJP1" s="46"/>
      <c r="FJQ1" s="46"/>
      <c r="FJR1" s="46"/>
      <c r="FJS1" s="46"/>
      <c r="FJT1" s="46"/>
      <c r="FJU1" s="46"/>
      <c r="FJV1" s="46"/>
      <c r="FJW1" s="46"/>
      <c r="FJX1" s="46"/>
      <c r="FJY1" s="46"/>
      <c r="FJZ1" s="46"/>
      <c r="FKA1" s="46"/>
      <c r="FKB1" s="46"/>
      <c r="FKC1" s="46"/>
      <c r="FKD1" s="46"/>
      <c r="FKE1" s="46"/>
      <c r="FKF1" s="46"/>
      <c r="FKG1" s="46"/>
      <c r="FKH1" s="46"/>
      <c r="FKI1" s="46"/>
      <c r="FKJ1" s="46"/>
      <c r="FKK1" s="46"/>
      <c r="FKL1" s="46"/>
      <c r="FKM1" s="46"/>
      <c r="FKN1" s="46"/>
      <c r="FKO1" s="46"/>
      <c r="FKP1" s="46"/>
      <c r="FKQ1" s="46"/>
      <c r="FKR1" s="46"/>
      <c r="FKS1" s="46"/>
      <c r="FKT1" s="46"/>
      <c r="FKU1" s="46"/>
      <c r="FKV1" s="46"/>
      <c r="FKW1" s="46"/>
      <c r="FKX1" s="46"/>
      <c r="FKY1" s="46"/>
      <c r="FKZ1" s="46"/>
      <c r="FLA1" s="46"/>
      <c r="FLB1" s="46"/>
      <c r="FLC1" s="46"/>
      <c r="FLD1" s="46"/>
      <c r="FLE1" s="46"/>
      <c r="FLF1" s="46"/>
      <c r="FLG1" s="46"/>
      <c r="FLH1" s="46"/>
      <c r="FLI1" s="46"/>
      <c r="FLJ1" s="46"/>
      <c r="FLK1" s="46"/>
      <c r="FLL1" s="46"/>
      <c r="FLM1" s="46"/>
      <c r="FLN1" s="46"/>
      <c r="FLO1" s="46"/>
      <c r="FLP1" s="46"/>
      <c r="FLQ1" s="46"/>
      <c r="FLR1" s="46"/>
      <c r="FLS1" s="46"/>
      <c r="FLT1" s="46"/>
      <c r="FLU1" s="46"/>
      <c r="FLV1" s="46"/>
      <c r="FLW1" s="46"/>
      <c r="FLX1" s="46"/>
      <c r="FLY1" s="46"/>
      <c r="FLZ1" s="46"/>
      <c r="FMA1" s="46"/>
      <c r="FMB1" s="46"/>
      <c r="FMC1" s="46"/>
      <c r="FMD1" s="46"/>
      <c r="FME1" s="46"/>
      <c r="FMF1" s="46"/>
      <c r="FMG1" s="46"/>
      <c r="FMH1" s="46"/>
      <c r="FMI1" s="46"/>
      <c r="FMJ1" s="46"/>
      <c r="FMK1" s="46"/>
      <c r="FML1" s="46"/>
      <c r="FMM1" s="46"/>
      <c r="FMN1" s="46"/>
      <c r="FMO1" s="46"/>
      <c r="FMP1" s="46"/>
      <c r="FMQ1" s="46"/>
      <c r="FMR1" s="46"/>
      <c r="FMS1" s="46"/>
      <c r="FMT1" s="46"/>
      <c r="FMU1" s="46"/>
      <c r="FMV1" s="46"/>
      <c r="FMW1" s="46"/>
      <c r="FMX1" s="46"/>
      <c r="FMY1" s="46"/>
      <c r="FMZ1" s="46"/>
      <c r="FNA1" s="46"/>
      <c r="FNB1" s="46"/>
      <c r="FNC1" s="46"/>
      <c r="FND1" s="46"/>
      <c r="FNE1" s="46"/>
      <c r="FNF1" s="46"/>
      <c r="FNG1" s="46"/>
      <c r="FNH1" s="46"/>
      <c r="FNI1" s="46"/>
      <c r="FNJ1" s="46"/>
      <c r="FNK1" s="46"/>
      <c r="FNL1" s="46"/>
      <c r="FNM1" s="46"/>
      <c r="FNN1" s="46"/>
      <c r="FNO1" s="46"/>
      <c r="FNP1" s="46"/>
      <c r="FNQ1" s="46"/>
      <c r="FNR1" s="46"/>
      <c r="FNS1" s="46"/>
      <c r="FNT1" s="46"/>
      <c r="FNU1" s="46"/>
      <c r="FNV1" s="46"/>
      <c r="FNW1" s="46"/>
      <c r="FNX1" s="46"/>
      <c r="FNY1" s="46"/>
      <c r="FNZ1" s="46"/>
      <c r="FOA1" s="46"/>
      <c r="FOB1" s="46"/>
      <c r="FOC1" s="46"/>
      <c r="FOD1" s="46"/>
      <c r="FOE1" s="46"/>
      <c r="FOF1" s="46"/>
      <c r="FOG1" s="46"/>
      <c r="FOH1" s="46"/>
      <c r="FOI1" s="46"/>
      <c r="FOJ1" s="46"/>
      <c r="FOK1" s="46"/>
      <c r="FOL1" s="46"/>
      <c r="FOM1" s="46"/>
      <c r="FON1" s="46"/>
      <c r="FOO1" s="46"/>
      <c r="FOP1" s="46"/>
      <c r="FOQ1" s="46"/>
      <c r="FOR1" s="46"/>
      <c r="FOS1" s="46"/>
      <c r="FOT1" s="46"/>
      <c r="FOU1" s="46"/>
      <c r="FOV1" s="46"/>
      <c r="FOW1" s="46"/>
      <c r="FOX1" s="46"/>
      <c r="FOY1" s="46"/>
      <c r="FOZ1" s="46"/>
      <c r="FPA1" s="46"/>
      <c r="FPB1" s="46"/>
      <c r="FPC1" s="46"/>
      <c r="FPD1" s="46"/>
      <c r="FPE1" s="46"/>
      <c r="FPF1" s="46"/>
      <c r="FPG1" s="46"/>
      <c r="FPH1" s="46"/>
      <c r="FPI1" s="46"/>
      <c r="FPJ1" s="46"/>
      <c r="FPK1" s="46"/>
      <c r="FPL1" s="46"/>
      <c r="FPM1" s="46"/>
      <c r="FPN1" s="46"/>
      <c r="FPO1" s="46"/>
      <c r="FPP1" s="46"/>
      <c r="FPQ1" s="46"/>
      <c r="FPR1" s="46"/>
      <c r="FPS1" s="46"/>
      <c r="FPT1" s="46"/>
      <c r="FPU1" s="46"/>
      <c r="FPV1" s="46"/>
      <c r="FPW1" s="46"/>
      <c r="FPX1" s="46"/>
      <c r="FPY1" s="46"/>
      <c r="FPZ1" s="46"/>
      <c r="FQA1" s="46"/>
      <c r="FQB1" s="46"/>
      <c r="FQC1" s="46"/>
      <c r="FQD1" s="46"/>
      <c r="FQE1" s="46"/>
      <c r="FQF1" s="46"/>
      <c r="FQG1" s="46"/>
      <c r="FQH1" s="46"/>
      <c r="FQI1" s="46"/>
      <c r="FQJ1" s="46"/>
      <c r="FQK1" s="46"/>
      <c r="FQL1" s="46"/>
      <c r="FQM1" s="46"/>
      <c r="FQN1" s="46"/>
      <c r="FQO1" s="46"/>
      <c r="FQP1" s="46"/>
      <c r="FQQ1" s="46"/>
      <c r="FQR1" s="46"/>
      <c r="FQS1" s="46"/>
      <c r="FQT1" s="46"/>
      <c r="FQU1" s="46"/>
      <c r="FQV1" s="46"/>
      <c r="FQW1" s="46"/>
      <c r="FQX1" s="46"/>
      <c r="FQY1" s="46"/>
      <c r="FQZ1" s="46"/>
      <c r="FRA1" s="46"/>
      <c r="FRB1" s="46"/>
      <c r="FRC1" s="46"/>
      <c r="FRD1" s="46"/>
      <c r="FRE1" s="46"/>
      <c r="FRF1" s="46"/>
      <c r="FRG1" s="46"/>
      <c r="FRH1" s="46"/>
      <c r="FRI1" s="46"/>
      <c r="FRJ1" s="46"/>
      <c r="FRK1" s="46"/>
      <c r="FRL1" s="46"/>
      <c r="FRM1" s="46"/>
      <c r="FRN1" s="46"/>
      <c r="FRO1" s="46"/>
      <c r="FRP1" s="46"/>
      <c r="FRQ1" s="46"/>
      <c r="FRR1" s="46"/>
      <c r="FRS1" s="46"/>
      <c r="FRT1" s="46"/>
      <c r="FRU1" s="46"/>
      <c r="FRV1" s="46"/>
      <c r="FRW1" s="46"/>
      <c r="FRX1" s="46"/>
      <c r="FRY1" s="46"/>
      <c r="FRZ1" s="46"/>
      <c r="FSA1" s="46"/>
      <c r="FSB1" s="46"/>
      <c r="FSC1" s="46"/>
      <c r="FSD1" s="46"/>
      <c r="FSE1" s="46"/>
      <c r="FSF1" s="46"/>
      <c r="FSG1" s="46"/>
      <c r="FSH1" s="46"/>
      <c r="FSI1" s="46"/>
      <c r="FSJ1" s="46"/>
      <c r="FSK1" s="46"/>
      <c r="FSL1" s="46"/>
      <c r="FSM1" s="46"/>
      <c r="FSN1" s="46"/>
      <c r="FSO1" s="46"/>
      <c r="FSP1" s="46"/>
      <c r="FSQ1" s="46"/>
      <c r="FSR1" s="46"/>
      <c r="FSS1" s="46"/>
      <c r="FST1" s="46"/>
      <c r="FSU1" s="46"/>
      <c r="FSV1" s="46"/>
      <c r="FSW1" s="46"/>
      <c r="FSX1" s="46"/>
      <c r="FSY1" s="46"/>
      <c r="FSZ1" s="46"/>
      <c r="FTA1" s="46"/>
      <c r="FTB1" s="46"/>
      <c r="FTC1" s="46"/>
      <c r="FTD1" s="46"/>
      <c r="FTE1" s="46"/>
      <c r="FTF1" s="46"/>
      <c r="FTG1" s="46"/>
      <c r="FTH1" s="46"/>
      <c r="FTI1" s="46"/>
      <c r="FTJ1" s="46"/>
      <c r="FTK1" s="46"/>
      <c r="FTL1" s="46"/>
      <c r="FTM1" s="46"/>
      <c r="FTN1" s="46"/>
      <c r="FTO1" s="46"/>
      <c r="FTP1" s="46"/>
      <c r="FTQ1" s="46"/>
      <c r="FTR1" s="46"/>
      <c r="FTS1" s="46"/>
      <c r="FTT1" s="46"/>
      <c r="FTU1" s="46"/>
      <c r="FTV1" s="46"/>
      <c r="FTW1" s="46"/>
      <c r="FTX1" s="46"/>
      <c r="FTY1" s="46"/>
      <c r="FTZ1" s="46"/>
      <c r="FUA1" s="46"/>
      <c r="FUB1" s="46"/>
      <c r="FUC1" s="46"/>
      <c r="FUD1" s="46"/>
      <c r="FUE1" s="46"/>
      <c r="FUF1" s="46"/>
      <c r="FUG1" s="46"/>
      <c r="FUH1" s="46"/>
      <c r="FUI1" s="46"/>
      <c r="FUJ1" s="46"/>
      <c r="FUK1" s="46"/>
      <c r="FUL1" s="46"/>
      <c r="FUM1" s="46"/>
      <c r="FUN1" s="46"/>
      <c r="FUO1" s="46"/>
      <c r="FUP1" s="46"/>
      <c r="FUQ1" s="46"/>
      <c r="FUR1" s="46"/>
      <c r="FUS1" s="46"/>
      <c r="FUT1" s="46"/>
      <c r="FUU1" s="46"/>
      <c r="FUV1" s="46"/>
      <c r="FUW1" s="46"/>
      <c r="FUX1" s="46"/>
      <c r="FUY1" s="46"/>
      <c r="FUZ1" s="46"/>
      <c r="FVA1" s="46"/>
      <c r="FVB1" s="46"/>
      <c r="FVC1" s="46"/>
      <c r="FVD1" s="46"/>
      <c r="FVE1" s="46"/>
      <c r="FVF1" s="46"/>
      <c r="FVG1" s="46"/>
      <c r="FVH1" s="46"/>
      <c r="FVI1" s="46"/>
      <c r="FVJ1" s="46"/>
      <c r="FVK1" s="46"/>
      <c r="FVL1" s="46"/>
      <c r="FVM1" s="46"/>
      <c r="FVN1" s="46"/>
      <c r="FVO1" s="46"/>
      <c r="FVP1" s="46"/>
      <c r="FVQ1" s="46"/>
      <c r="FVR1" s="46"/>
      <c r="FVS1" s="46"/>
      <c r="FVT1" s="46"/>
      <c r="FVU1" s="46"/>
      <c r="FVV1" s="46"/>
      <c r="FVW1" s="46"/>
      <c r="FVX1" s="46"/>
      <c r="FVY1" s="46"/>
      <c r="FVZ1" s="46"/>
      <c r="FWA1" s="46"/>
      <c r="FWB1" s="46"/>
      <c r="FWC1" s="46"/>
      <c r="FWD1" s="46"/>
      <c r="FWE1" s="46"/>
      <c r="FWF1" s="46"/>
      <c r="FWG1" s="46"/>
      <c r="FWH1" s="46"/>
      <c r="FWI1" s="46"/>
      <c r="FWJ1" s="46"/>
      <c r="FWK1" s="46"/>
      <c r="FWL1" s="46"/>
      <c r="FWM1" s="46"/>
      <c r="FWN1" s="46"/>
      <c r="FWO1" s="46"/>
      <c r="FWP1" s="46"/>
      <c r="FWQ1" s="46"/>
      <c r="FWR1" s="46"/>
      <c r="FWS1" s="46"/>
      <c r="FWT1" s="46"/>
      <c r="FWU1" s="46"/>
      <c r="FWV1" s="46"/>
      <c r="FWW1" s="46"/>
      <c r="FWX1" s="46"/>
      <c r="FWY1" s="46"/>
      <c r="FWZ1" s="46"/>
      <c r="FXA1" s="46"/>
      <c r="FXB1" s="46"/>
      <c r="FXC1" s="46"/>
      <c r="FXD1" s="46"/>
      <c r="FXE1" s="46"/>
      <c r="FXF1" s="46"/>
      <c r="FXG1" s="46"/>
      <c r="FXH1" s="46"/>
      <c r="FXI1" s="46"/>
      <c r="FXJ1" s="46"/>
      <c r="FXK1" s="46"/>
      <c r="FXL1" s="46"/>
      <c r="FXM1" s="46"/>
      <c r="FXN1" s="46"/>
      <c r="FXO1" s="46"/>
      <c r="FXP1" s="46"/>
      <c r="FXQ1" s="46"/>
      <c r="FXR1" s="46"/>
      <c r="FXS1" s="46"/>
      <c r="FXT1" s="46"/>
      <c r="FXU1" s="46"/>
      <c r="FXV1" s="46"/>
      <c r="FXW1" s="46"/>
      <c r="FXX1" s="46"/>
      <c r="FXY1" s="46"/>
      <c r="FXZ1" s="46"/>
      <c r="FYA1" s="46"/>
      <c r="FYB1" s="46"/>
      <c r="FYC1" s="46"/>
      <c r="FYD1" s="46"/>
      <c r="FYE1" s="46"/>
      <c r="FYF1" s="46"/>
      <c r="FYG1" s="46"/>
      <c r="FYH1" s="46"/>
      <c r="FYI1" s="46"/>
      <c r="FYJ1" s="46"/>
      <c r="FYK1" s="46"/>
      <c r="FYL1" s="46"/>
      <c r="FYM1" s="46"/>
      <c r="FYN1" s="46"/>
      <c r="FYO1" s="46"/>
      <c r="FYP1" s="46"/>
      <c r="FYQ1" s="46"/>
      <c r="FYR1" s="46"/>
      <c r="FYS1" s="46"/>
      <c r="FYT1" s="46"/>
      <c r="FYU1" s="46"/>
      <c r="FYV1" s="46"/>
      <c r="FYW1" s="46"/>
      <c r="FYX1" s="46"/>
      <c r="FYY1" s="46"/>
      <c r="FYZ1" s="46"/>
      <c r="FZA1" s="46"/>
      <c r="FZB1" s="46"/>
      <c r="FZC1" s="46"/>
      <c r="FZD1" s="46"/>
      <c r="FZE1" s="46"/>
      <c r="FZF1" s="46"/>
      <c r="FZG1" s="46"/>
      <c r="FZH1" s="46"/>
      <c r="FZI1" s="46"/>
      <c r="FZJ1" s="46"/>
      <c r="FZK1" s="46"/>
      <c r="FZL1" s="46"/>
      <c r="FZM1" s="46"/>
      <c r="FZN1" s="46"/>
      <c r="FZO1" s="46"/>
      <c r="FZP1" s="46"/>
      <c r="FZQ1" s="46"/>
      <c r="FZR1" s="46"/>
      <c r="FZS1" s="46"/>
      <c r="FZT1" s="46"/>
      <c r="FZU1" s="46"/>
      <c r="FZV1" s="46"/>
      <c r="FZW1" s="46"/>
      <c r="FZX1" s="46"/>
      <c r="FZY1" s="46"/>
      <c r="FZZ1" s="46"/>
      <c r="GAA1" s="46"/>
      <c r="GAB1" s="46"/>
      <c r="GAC1" s="46"/>
      <c r="GAD1" s="46"/>
      <c r="GAE1" s="46"/>
      <c r="GAF1" s="46"/>
      <c r="GAG1" s="46"/>
      <c r="GAH1" s="46"/>
      <c r="GAI1" s="46"/>
      <c r="GAJ1" s="46"/>
      <c r="GAK1" s="46"/>
      <c r="GAL1" s="46"/>
      <c r="GAM1" s="46"/>
      <c r="GAN1" s="46"/>
      <c r="GAO1" s="46"/>
      <c r="GAP1" s="46"/>
      <c r="GAQ1" s="46"/>
      <c r="GAR1" s="46"/>
      <c r="GAS1" s="46"/>
      <c r="GAT1" s="46"/>
      <c r="GAU1" s="46"/>
      <c r="GAV1" s="46"/>
      <c r="GAW1" s="46"/>
      <c r="GAX1" s="46"/>
      <c r="GAY1" s="46"/>
      <c r="GAZ1" s="46"/>
      <c r="GBA1" s="46"/>
      <c r="GBB1" s="46"/>
      <c r="GBC1" s="46"/>
      <c r="GBD1" s="46"/>
      <c r="GBE1" s="46"/>
      <c r="GBF1" s="46"/>
      <c r="GBG1" s="46"/>
      <c r="GBH1" s="46"/>
      <c r="GBI1" s="46"/>
      <c r="GBJ1" s="46"/>
      <c r="GBK1" s="46"/>
      <c r="GBL1" s="46"/>
      <c r="GBM1" s="46"/>
      <c r="GBN1" s="46"/>
      <c r="GBO1" s="46"/>
      <c r="GBP1" s="46"/>
      <c r="GBQ1" s="46"/>
      <c r="GBR1" s="46"/>
      <c r="GBS1" s="46"/>
      <c r="GBT1" s="46"/>
      <c r="GBU1" s="46"/>
      <c r="GBV1" s="46"/>
      <c r="GBW1" s="46"/>
      <c r="GBX1" s="46"/>
      <c r="GBY1" s="46"/>
      <c r="GBZ1" s="46"/>
      <c r="GCA1" s="46"/>
      <c r="GCB1" s="46"/>
      <c r="GCC1" s="46"/>
      <c r="GCD1" s="46"/>
      <c r="GCE1" s="46"/>
      <c r="GCF1" s="46"/>
      <c r="GCG1" s="46"/>
      <c r="GCH1" s="46"/>
      <c r="GCI1" s="46"/>
      <c r="GCJ1" s="46"/>
      <c r="GCK1" s="46"/>
      <c r="GCL1" s="46"/>
      <c r="GCM1" s="46"/>
      <c r="GCN1" s="46"/>
      <c r="GCO1" s="46"/>
      <c r="GCP1" s="46"/>
      <c r="GCQ1" s="46"/>
      <c r="GCR1" s="46"/>
      <c r="GCS1" s="46"/>
      <c r="GCT1" s="46"/>
      <c r="GCU1" s="46"/>
      <c r="GCV1" s="46"/>
      <c r="GCW1" s="46"/>
      <c r="GCX1" s="46"/>
      <c r="GCY1" s="46"/>
      <c r="GCZ1" s="46"/>
      <c r="GDA1" s="46"/>
      <c r="GDB1" s="46"/>
      <c r="GDC1" s="46"/>
      <c r="GDD1" s="46"/>
      <c r="GDE1" s="46"/>
      <c r="GDF1" s="46"/>
      <c r="GDG1" s="46"/>
      <c r="GDH1" s="46"/>
      <c r="GDI1" s="46"/>
      <c r="GDJ1" s="46"/>
      <c r="GDK1" s="46"/>
      <c r="GDL1" s="46"/>
      <c r="GDM1" s="46"/>
      <c r="GDN1" s="46"/>
      <c r="GDO1" s="46"/>
      <c r="GDP1" s="46"/>
      <c r="GDQ1" s="46"/>
      <c r="GDR1" s="46"/>
      <c r="GDS1" s="46"/>
      <c r="GDT1" s="46"/>
      <c r="GDU1" s="46"/>
      <c r="GDV1" s="46"/>
      <c r="GDW1" s="46"/>
      <c r="GDX1" s="46"/>
      <c r="GDY1" s="46"/>
      <c r="GDZ1" s="46"/>
      <c r="GEA1" s="46"/>
      <c r="GEB1" s="46"/>
      <c r="GEC1" s="46"/>
      <c r="GED1" s="46"/>
      <c r="GEE1" s="46"/>
      <c r="GEF1" s="46"/>
      <c r="GEG1" s="46"/>
      <c r="GEH1" s="46"/>
      <c r="GEI1" s="46"/>
      <c r="GEJ1" s="46"/>
      <c r="GEK1" s="46"/>
      <c r="GEL1" s="46"/>
      <c r="GEM1" s="46"/>
      <c r="GEN1" s="46"/>
      <c r="GEO1" s="46"/>
      <c r="GEP1" s="46"/>
      <c r="GEQ1" s="46"/>
      <c r="GER1" s="46"/>
      <c r="GES1" s="46"/>
      <c r="GET1" s="46"/>
      <c r="GEU1" s="46"/>
      <c r="GEV1" s="46"/>
      <c r="GEW1" s="46"/>
      <c r="GEX1" s="46"/>
      <c r="GEY1" s="46"/>
      <c r="GEZ1" s="46"/>
      <c r="GFA1" s="46"/>
      <c r="GFB1" s="46"/>
      <c r="GFC1" s="46"/>
      <c r="GFD1" s="46"/>
      <c r="GFE1" s="46"/>
      <c r="GFF1" s="46"/>
      <c r="GFG1" s="46"/>
      <c r="GFH1" s="46"/>
      <c r="GFI1" s="46"/>
      <c r="GFJ1" s="46"/>
      <c r="GFK1" s="46"/>
      <c r="GFL1" s="46"/>
      <c r="GFM1" s="46"/>
      <c r="GFN1" s="46"/>
      <c r="GFO1" s="46"/>
      <c r="GFP1" s="46"/>
      <c r="GFQ1" s="46"/>
      <c r="GFR1" s="46"/>
      <c r="GFS1" s="46"/>
      <c r="GFT1" s="46"/>
      <c r="GFU1" s="46"/>
      <c r="GFV1" s="46"/>
      <c r="GFW1" s="46"/>
      <c r="GFX1" s="46"/>
      <c r="GFY1" s="46"/>
      <c r="GFZ1" s="46"/>
      <c r="GGA1" s="46"/>
      <c r="GGB1" s="46"/>
      <c r="GGC1" s="46"/>
      <c r="GGD1" s="46"/>
      <c r="GGE1" s="46"/>
      <c r="GGF1" s="46"/>
      <c r="GGG1" s="46"/>
      <c r="GGH1" s="46"/>
      <c r="GGI1" s="46"/>
      <c r="GGJ1" s="46"/>
      <c r="GGK1" s="46"/>
      <c r="GGL1" s="46"/>
      <c r="GGM1" s="46"/>
      <c r="GGN1" s="46"/>
      <c r="GGO1" s="46"/>
      <c r="GGP1" s="46"/>
      <c r="GGQ1" s="46"/>
      <c r="GGR1" s="46"/>
      <c r="GGS1" s="46"/>
      <c r="GGT1" s="46"/>
      <c r="GGU1" s="46"/>
      <c r="GGV1" s="46"/>
      <c r="GGW1" s="46"/>
      <c r="GGX1" s="46"/>
      <c r="GGY1" s="46"/>
      <c r="GGZ1" s="46"/>
      <c r="GHA1" s="46"/>
      <c r="GHB1" s="46"/>
      <c r="GHC1" s="46"/>
      <c r="GHD1" s="46"/>
      <c r="GHE1" s="46"/>
      <c r="GHF1" s="46"/>
      <c r="GHG1" s="46"/>
      <c r="GHH1" s="46"/>
      <c r="GHI1" s="46"/>
      <c r="GHJ1" s="46"/>
      <c r="GHK1" s="46"/>
      <c r="GHL1" s="46"/>
      <c r="GHM1" s="46"/>
      <c r="GHN1" s="46"/>
      <c r="GHO1" s="46"/>
      <c r="GHP1" s="46"/>
      <c r="GHQ1" s="46"/>
      <c r="GHR1" s="46"/>
      <c r="GHS1" s="46"/>
      <c r="GHT1" s="46"/>
      <c r="GHU1" s="46"/>
      <c r="GHV1" s="46"/>
      <c r="GHW1" s="46"/>
      <c r="GHX1" s="46"/>
      <c r="GHY1" s="46"/>
      <c r="GHZ1" s="46"/>
      <c r="GIA1" s="46"/>
      <c r="GIB1" s="46"/>
      <c r="GIC1" s="46"/>
      <c r="GID1" s="46"/>
      <c r="GIE1" s="46"/>
      <c r="GIF1" s="46"/>
      <c r="GIG1" s="46"/>
      <c r="GIH1" s="46"/>
      <c r="GII1" s="46"/>
      <c r="GIJ1" s="46"/>
      <c r="GIK1" s="46"/>
      <c r="GIL1" s="46"/>
      <c r="GIM1" s="46"/>
      <c r="GIN1" s="46"/>
      <c r="GIO1" s="46"/>
      <c r="GIP1" s="46"/>
      <c r="GIQ1" s="46"/>
      <c r="GIR1" s="46"/>
      <c r="GIS1" s="46"/>
      <c r="GIT1" s="46"/>
      <c r="GIU1" s="46"/>
      <c r="GIV1" s="46"/>
      <c r="GIW1" s="46"/>
      <c r="GIX1" s="46"/>
      <c r="GIY1" s="46"/>
      <c r="GIZ1" s="46"/>
      <c r="GJA1" s="46"/>
      <c r="GJB1" s="46"/>
      <c r="GJC1" s="46"/>
      <c r="GJD1" s="46"/>
      <c r="GJE1" s="46"/>
      <c r="GJF1" s="46"/>
      <c r="GJG1" s="46"/>
      <c r="GJH1" s="46"/>
      <c r="GJI1" s="46"/>
      <c r="GJJ1" s="46"/>
      <c r="GJK1" s="46"/>
      <c r="GJL1" s="46"/>
      <c r="GJM1" s="46"/>
      <c r="GJN1" s="46"/>
      <c r="GJO1" s="46"/>
      <c r="GJP1" s="46"/>
      <c r="GJQ1" s="46"/>
      <c r="GJR1" s="46"/>
      <c r="GJS1" s="46"/>
      <c r="GJT1" s="46"/>
      <c r="GJU1" s="46"/>
      <c r="GJV1" s="46"/>
      <c r="GJW1" s="46"/>
      <c r="GJX1" s="46"/>
      <c r="GJY1" s="46"/>
      <c r="GJZ1" s="46"/>
      <c r="GKA1" s="46"/>
      <c r="GKB1" s="46"/>
      <c r="GKC1" s="46"/>
      <c r="GKD1" s="46"/>
      <c r="GKE1" s="46"/>
      <c r="GKF1" s="46"/>
      <c r="GKG1" s="46"/>
      <c r="GKH1" s="46"/>
      <c r="GKI1" s="46"/>
      <c r="GKJ1" s="46"/>
      <c r="GKK1" s="46"/>
      <c r="GKL1" s="46"/>
      <c r="GKM1" s="46"/>
      <c r="GKN1" s="46"/>
      <c r="GKO1" s="46"/>
      <c r="GKP1" s="46"/>
      <c r="GKQ1" s="46"/>
      <c r="GKR1" s="46"/>
      <c r="GKS1" s="46"/>
      <c r="GKT1" s="46"/>
      <c r="GKU1" s="46"/>
      <c r="GKV1" s="46"/>
      <c r="GKW1" s="46"/>
      <c r="GKX1" s="46"/>
      <c r="GKY1" s="46"/>
      <c r="GKZ1" s="46"/>
      <c r="GLA1" s="46"/>
      <c r="GLB1" s="46"/>
      <c r="GLC1" s="46"/>
      <c r="GLD1" s="46"/>
      <c r="GLE1" s="46"/>
      <c r="GLF1" s="46"/>
      <c r="GLG1" s="46"/>
      <c r="GLH1" s="46"/>
      <c r="GLI1" s="46"/>
      <c r="GLJ1" s="46"/>
      <c r="GLK1" s="46"/>
      <c r="GLL1" s="46"/>
      <c r="GLM1" s="46"/>
      <c r="GLN1" s="46"/>
      <c r="GLO1" s="46"/>
      <c r="GLP1" s="46"/>
      <c r="GLQ1" s="46"/>
      <c r="GLR1" s="46"/>
      <c r="GLS1" s="46"/>
      <c r="GLT1" s="46"/>
      <c r="GLU1" s="46"/>
      <c r="GLV1" s="46"/>
      <c r="GLW1" s="46"/>
      <c r="GLX1" s="46"/>
      <c r="GLY1" s="46"/>
      <c r="GLZ1" s="46"/>
      <c r="GMA1" s="46"/>
      <c r="GMB1" s="46"/>
      <c r="GMC1" s="46"/>
      <c r="GMD1" s="46"/>
      <c r="GME1" s="46"/>
      <c r="GMF1" s="46"/>
      <c r="GMG1" s="46"/>
      <c r="GMH1" s="46"/>
      <c r="GMI1" s="46"/>
      <c r="GMJ1" s="46"/>
      <c r="GMK1" s="46"/>
      <c r="GML1" s="46"/>
      <c r="GMM1" s="46"/>
      <c r="GMN1" s="46"/>
      <c r="GMO1" s="46"/>
      <c r="GMP1" s="46"/>
      <c r="GMQ1" s="46"/>
      <c r="GMR1" s="46"/>
      <c r="GMS1" s="46"/>
      <c r="GMT1" s="46"/>
      <c r="GMU1" s="46"/>
      <c r="GMV1" s="46"/>
      <c r="GMW1" s="46"/>
      <c r="GMX1" s="46"/>
      <c r="GMY1" s="46"/>
      <c r="GMZ1" s="46"/>
      <c r="GNA1" s="46"/>
      <c r="GNB1" s="46"/>
      <c r="GNC1" s="46"/>
      <c r="GND1" s="46"/>
      <c r="GNE1" s="46"/>
      <c r="GNF1" s="46"/>
      <c r="GNG1" s="46"/>
      <c r="GNH1" s="46"/>
      <c r="GNI1" s="46"/>
      <c r="GNJ1" s="46"/>
      <c r="GNK1" s="46"/>
      <c r="GNL1" s="46"/>
      <c r="GNM1" s="46"/>
      <c r="GNN1" s="46"/>
      <c r="GNO1" s="46"/>
      <c r="GNP1" s="46"/>
      <c r="GNQ1" s="46"/>
      <c r="GNR1" s="46"/>
      <c r="GNS1" s="46"/>
      <c r="GNT1" s="46"/>
      <c r="GNU1" s="46"/>
      <c r="GNV1" s="46"/>
      <c r="GNW1" s="46"/>
      <c r="GNX1" s="46"/>
      <c r="GNY1" s="46"/>
      <c r="GNZ1" s="46"/>
      <c r="GOA1" s="46"/>
      <c r="GOB1" s="46"/>
      <c r="GOC1" s="46"/>
      <c r="GOD1" s="46"/>
      <c r="GOE1" s="46"/>
      <c r="GOF1" s="46"/>
      <c r="GOG1" s="46"/>
      <c r="GOH1" s="46"/>
      <c r="GOI1" s="46"/>
      <c r="GOJ1" s="46"/>
      <c r="GOK1" s="46"/>
      <c r="GOL1" s="46"/>
      <c r="GOM1" s="46"/>
      <c r="GON1" s="46"/>
      <c r="GOO1" s="46"/>
      <c r="GOP1" s="46"/>
      <c r="GOQ1" s="46"/>
      <c r="GOR1" s="46"/>
      <c r="GOS1" s="46"/>
      <c r="GOT1" s="46"/>
      <c r="GOU1" s="46"/>
      <c r="GOV1" s="46"/>
      <c r="GOW1" s="46"/>
      <c r="GOX1" s="46"/>
      <c r="GOY1" s="46"/>
      <c r="GOZ1" s="46"/>
      <c r="GPA1" s="46"/>
      <c r="GPB1" s="46"/>
      <c r="GPC1" s="46"/>
      <c r="GPD1" s="46"/>
      <c r="GPE1" s="46"/>
      <c r="GPF1" s="46"/>
      <c r="GPG1" s="46"/>
      <c r="GPH1" s="46"/>
      <c r="GPI1" s="46"/>
      <c r="GPJ1" s="46"/>
      <c r="GPK1" s="46"/>
      <c r="GPL1" s="46"/>
      <c r="GPM1" s="46"/>
      <c r="GPN1" s="46"/>
      <c r="GPO1" s="46"/>
      <c r="GPP1" s="46"/>
      <c r="GPQ1" s="46"/>
      <c r="GPR1" s="46"/>
      <c r="GPS1" s="46"/>
      <c r="GPT1" s="46"/>
      <c r="GPU1" s="46"/>
      <c r="GPV1" s="46"/>
      <c r="GPW1" s="46"/>
      <c r="GPX1" s="46"/>
      <c r="GPY1" s="46"/>
      <c r="GPZ1" s="46"/>
      <c r="GQA1" s="46"/>
      <c r="GQB1" s="46"/>
      <c r="GQC1" s="46"/>
      <c r="GQD1" s="46"/>
      <c r="GQE1" s="46"/>
      <c r="GQF1" s="46"/>
      <c r="GQG1" s="46"/>
      <c r="GQH1" s="46"/>
      <c r="GQI1" s="46"/>
      <c r="GQJ1" s="46"/>
      <c r="GQK1" s="46"/>
      <c r="GQL1" s="46"/>
      <c r="GQM1" s="46"/>
      <c r="GQN1" s="46"/>
      <c r="GQO1" s="46"/>
      <c r="GQP1" s="46"/>
      <c r="GQQ1" s="46"/>
      <c r="GQR1" s="46"/>
      <c r="GQS1" s="46"/>
      <c r="GQT1" s="46"/>
      <c r="GQU1" s="46"/>
      <c r="GQV1" s="46"/>
      <c r="GQW1" s="46"/>
      <c r="GQX1" s="46"/>
      <c r="GQY1" s="46"/>
      <c r="GQZ1" s="46"/>
      <c r="GRA1" s="46"/>
      <c r="GRB1" s="46"/>
      <c r="GRC1" s="46"/>
      <c r="GRD1" s="46"/>
      <c r="GRE1" s="46"/>
      <c r="GRF1" s="46"/>
      <c r="GRG1" s="46"/>
      <c r="GRH1" s="46"/>
      <c r="GRI1" s="46"/>
      <c r="GRJ1" s="46"/>
      <c r="GRK1" s="46"/>
      <c r="GRL1" s="46"/>
      <c r="GRM1" s="46"/>
      <c r="GRN1" s="46"/>
      <c r="GRO1" s="46"/>
      <c r="GRP1" s="46"/>
      <c r="GRQ1" s="46"/>
      <c r="GRR1" s="46"/>
      <c r="GRS1" s="46"/>
      <c r="GRT1" s="46"/>
      <c r="GRU1" s="46"/>
      <c r="GRV1" s="46"/>
      <c r="GRW1" s="46"/>
      <c r="GRX1" s="46"/>
      <c r="GRY1" s="46"/>
      <c r="GRZ1" s="46"/>
      <c r="GSA1" s="46"/>
      <c r="GSB1" s="46"/>
      <c r="GSC1" s="46"/>
      <c r="GSD1" s="46"/>
      <c r="GSE1" s="46"/>
      <c r="GSF1" s="46"/>
      <c r="GSG1" s="46"/>
      <c r="GSH1" s="46"/>
      <c r="GSI1" s="46"/>
      <c r="GSJ1" s="46"/>
      <c r="GSK1" s="46"/>
      <c r="GSL1" s="46"/>
      <c r="GSM1" s="46"/>
      <c r="GSN1" s="46"/>
      <c r="GSO1" s="46"/>
      <c r="GSP1" s="46"/>
      <c r="GSQ1" s="46"/>
      <c r="GSR1" s="46"/>
      <c r="GSS1" s="46"/>
      <c r="GST1" s="46"/>
      <c r="GSU1" s="46"/>
      <c r="GSV1" s="46"/>
      <c r="GSW1" s="46"/>
      <c r="GSX1" s="46"/>
      <c r="GSY1" s="46"/>
      <c r="GSZ1" s="46"/>
      <c r="GTA1" s="46"/>
      <c r="GTB1" s="46"/>
      <c r="GTC1" s="46"/>
      <c r="GTD1" s="46"/>
      <c r="GTE1" s="46"/>
      <c r="GTF1" s="46"/>
      <c r="GTG1" s="46"/>
      <c r="GTH1" s="46"/>
      <c r="GTI1" s="46"/>
      <c r="GTJ1" s="46"/>
      <c r="GTK1" s="46"/>
      <c r="GTL1" s="46"/>
      <c r="GTM1" s="46"/>
      <c r="GTN1" s="46"/>
      <c r="GTO1" s="46"/>
      <c r="GTP1" s="46"/>
      <c r="GTQ1" s="46"/>
      <c r="GTR1" s="46"/>
      <c r="GTS1" s="46"/>
      <c r="GTT1" s="46"/>
      <c r="GTU1" s="46"/>
      <c r="GTV1" s="46"/>
      <c r="GTW1" s="46"/>
      <c r="GTX1" s="46"/>
      <c r="GTY1" s="46"/>
      <c r="GTZ1" s="46"/>
      <c r="GUA1" s="46"/>
      <c r="GUB1" s="46"/>
      <c r="GUC1" s="46"/>
      <c r="GUD1" s="46"/>
      <c r="GUE1" s="46"/>
      <c r="GUF1" s="46"/>
      <c r="GUG1" s="46"/>
      <c r="GUH1" s="46"/>
      <c r="GUI1" s="46"/>
      <c r="GUJ1" s="46"/>
      <c r="GUK1" s="46"/>
      <c r="GUL1" s="46"/>
      <c r="GUM1" s="46"/>
      <c r="GUN1" s="46"/>
      <c r="GUO1" s="46"/>
      <c r="GUP1" s="46"/>
      <c r="GUQ1" s="46"/>
      <c r="GUR1" s="46"/>
      <c r="GUS1" s="46"/>
      <c r="GUT1" s="46"/>
      <c r="GUU1" s="46"/>
      <c r="GUV1" s="46"/>
      <c r="GUW1" s="46"/>
      <c r="GUX1" s="46"/>
      <c r="GUY1" s="46"/>
      <c r="GUZ1" s="46"/>
      <c r="GVA1" s="46"/>
      <c r="GVB1" s="46"/>
      <c r="GVC1" s="46"/>
      <c r="GVD1" s="46"/>
      <c r="GVE1" s="46"/>
      <c r="GVF1" s="46"/>
      <c r="GVG1" s="46"/>
      <c r="GVH1" s="46"/>
      <c r="GVI1" s="46"/>
      <c r="GVJ1" s="46"/>
      <c r="GVK1" s="46"/>
      <c r="GVL1" s="46"/>
      <c r="GVM1" s="46"/>
      <c r="GVN1" s="46"/>
      <c r="GVO1" s="46"/>
      <c r="GVP1" s="46"/>
      <c r="GVQ1" s="46"/>
      <c r="GVR1" s="46"/>
      <c r="GVS1" s="46"/>
      <c r="GVT1" s="46"/>
      <c r="GVU1" s="46"/>
      <c r="GVV1" s="46"/>
      <c r="GVW1" s="46"/>
      <c r="GVX1" s="46"/>
      <c r="GVY1" s="46"/>
      <c r="GVZ1" s="46"/>
      <c r="GWA1" s="46"/>
      <c r="GWB1" s="46"/>
      <c r="GWC1" s="46"/>
      <c r="GWD1" s="46"/>
      <c r="GWE1" s="46"/>
      <c r="GWF1" s="46"/>
      <c r="GWG1" s="46"/>
      <c r="GWH1" s="46"/>
      <c r="GWI1" s="46"/>
      <c r="GWJ1" s="46"/>
      <c r="GWK1" s="46"/>
      <c r="GWL1" s="46"/>
      <c r="GWM1" s="46"/>
      <c r="GWN1" s="46"/>
      <c r="GWO1" s="46"/>
      <c r="GWP1" s="46"/>
      <c r="GWQ1" s="46"/>
      <c r="GWR1" s="46"/>
      <c r="GWS1" s="46"/>
      <c r="GWT1" s="46"/>
      <c r="GWU1" s="46"/>
      <c r="GWV1" s="46"/>
      <c r="GWW1" s="46"/>
      <c r="GWX1" s="46"/>
      <c r="GWY1" s="46"/>
      <c r="GWZ1" s="46"/>
      <c r="GXA1" s="46"/>
      <c r="GXB1" s="46"/>
      <c r="GXC1" s="46"/>
      <c r="GXD1" s="46"/>
      <c r="GXE1" s="46"/>
      <c r="GXF1" s="46"/>
      <c r="GXG1" s="46"/>
      <c r="GXH1" s="46"/>
      <c r="GXI1" s="46"/>
      <c r="GXJ1" s="46"/>
      <c r="GXK1" s="46"/>
      <c r="GXL1" s="46"/>
      <c r="GXM1" s="46"/>
      <c r="GXN1" s="46"/>
      <c r="GXO1" s="46"/>
      <c r="GXP1" s="46"/>
      <c r="GXQ1" s="46"/>
      <c r="GXR1" s="46"/>
      <c r="GXS1" s="46"/>
      <c r="GXT1" s="46"/>
      <c r="GXU1" s="46"/>
      <c r="GXV1" s="46"/>
      <c r="GXW1" s="46"/>
      <c r="GXX1" s="46"/>
      <c r="GXY1" s="46"/>
      <c r="GXZ1" s="46"/>
      <c r="GYA1" s="46"/>
      <c r="GYB1" s="46"/>
      <c r="GYC1" s="46"/>
      <c r="GYD1" s="46"/>
      <c r="GYE1" s="46"/>
      <c r="GYF1" s="46"/>
      <c r="GYG1" s="46"/>
      <c r="GYH1" s="46"/>
      <c r="GYI1" s="46"/>
      <c r="GYJ1" s="46"/>
      <c r="GYK1" s="46"/>
      <c r="GYL1" s="46"/>
      <c r="GYM1" s="46"/>
      <c r="GYN1" s="46"/>
      <c r="GYO1" s="46"/>
      <c r="GYP1" s="46"/>
      <c r="GYQ1" s="46"/>
      <c r="GYR1" s="46"/>
      <c r="GYS1" s="46"/>
      <c r="GYT1" s="46"/>
      <c r="GYU1" s="46"/>
      <c r="GYV1" s="46"/>
      <c r="GYW1" s="46"/>
      <c r="GYX1" s="46"/>
      <c r="GYY1" s="46"/>
      <c r="GYZ1" s="46"/>
      <c r="GZA1" s="46"/>
      <c r="GZB1" s="46"/>
      <c r="GZC1" s="46"/>
      <c r="GZD1" s="46"/>
      <c r="GZE1" s="46"/>
      <c r="GZF1" s="46"/>
      <c r="GZG1" s="46"/>
      <c r="GZH1" s="46"/>
      <c r="GZI1" s="46"/>
      <c r="GZJ1" s="46"/>
      <c r="GZK1" s="46"/>
      <c r="GZL1" s="46"/>
      <c r="GZM1" s="46"/>
      <c r="GZN1" s="46"/>
      <c r="GZO1" s="46"/>
      <c r="GZP1" s="46"/>
      <c r="GZQ1" s="46"/>
      <c r="GZR1" s="46"/>
      <c r="GZS1" s="46"/>
      <c r="GZT1" s="46"/>
      <c r="GZU1" s="46"/>
      <c r="GZV1" s="46"/>
      <c r="GZW1" s="46"/>
      <c r="GZX1" s="46"/>
      <c r="GZY1" s="46"/>
      <c r="GZZ1" s="46"/>
      <c r="HAA1" s="46"/>
      <c r="HAB1" s="46"/>
      <c r="HAC1" s="46"/>
      <c r="HAD1" s="46"/>
      <c r="HAE1" s="46"/>
      <c r="HAF1" s="46"/>
      <c r="HAG1" s="46"/>
      <c r="HAH1" s="46"/>
      <c r="HAI1" s="46"/>
      <c r="HAJ1" s="46"/>
      <c r="HAK1" s="46"/>
      <c r="HAL1" s="46"/>
      <c r="HAM1" s="46"/>
      <c r="HAN1" s="46"/>
      <c r="HAO1" s="46"/>
      <c r="HAP1" s="46"/>
      <c r="HAQ1" s="46"/>
      <c r="HAR1" s="46"/>
      <c r="HAS1" s="46"/>
      <c r="HAT1" s="46"/>
      <c r="HAU1" s="46"/>
      <c r="HAV1" s="46"/>
      <c r="HAW1" s="46"/>
      <c r="HAX1" s="46"/>
      <c r="HAY1" s="46"/>
      <c r="HAZ1" s="46"/>
      <c r="HBA1" s="46"/>
      <c r="HBB1" s="46"/>
      <c r="HBC1" s="46"/>
      <c r="HBD1" s="46"/>
      <c r="HBE1" s="46"/>
      <c r="HBF1" s="46"/>
      <c r="HBG1" s="46"/>
      <c r="HBH1" s="46"/>
      <c r="HBI1" s="46"/>
      <c r="HBJ1" s="46"/>
      <c r="HBK1" s="46"/>
      <c r="HBL1" s="46"/>
      <c r="HBM1" s="46"/>
      <c r="HBN1" s="46"/>
      <c r="HBO1" s="46"/>
      <c r="HBP1" s="46"/>
      <c r="HBQ1" s="46"/>
      <c r="HBR1" s="46"/>
      <c r="HBS1" s="46"/>
      <c r="HBT1" s="46"/>
      <c r="HBU1" s="46"/>
      <c r="HBV1" s="46"/>
      <c r="HBW1" s="46"/>
      <c r="HBX1" s="46"/>
      <c r="HBY1" s="46"/>
      <c r="HBZ1" s="46"/>
      <c r="HCA1" s="46"/>
      <c r="HCB1" s="46"/>
      <c r="HCC1" s="46"/>
      <c r="HCD1" s="46"/>
      <c r="HCE1" s="46"/>
      <c r="HCF1" s="46"/>
      <c r="HCG1" s="46"/>
      <c r="HCH1" s="46"/>
      <c r="HCI1" s="46"/>
      <c r="HCJ1" s="46"/>
      <c r="HCK1" s="46"/>
      <c r="HCL1" s="46"/>
      <c r="HCM1" s="46"/>
      <c r="HCN1" s="46"/>
      <c r="HCO1" s="46"/>
      <c r="HCP1" s="46"/>
      <c r="HCQ1" s="46"/>
      <c r="HCR1" s="46"/>
      <c r="HCS1" s="46"/>
      <c r="HCT1" s="46"/>
      <c r="HCU1" s="46"/>
      <c r="HCV1" s="46"/>
      <c r="HCW1" s="46"/>
      <c r="HCX1" s="46"/>
      <c r="HCY1" s="46"/>
      <c r="HCZ1" s="46"/>
      <c r="HDA1" s="46"/>
      <c r="HDB1" s="46"/>
      <c r="HDC1" s="46"/>
      <c r="HDD1" s="46"/>
      <c r="HDE1" s="46"/>
      <c r="HDF1" s="46"/>
      <c r="HDG1" s="46"/>
      <c r="HDH1" s="46"/>
      <c r="HDI1" s="46"/>
      <c r="HDJ1" s="46"/>
      <c r="HDK1" s="46"/>
      <c r="HDL1" s="46"/>
      <c r="HDM1" s="46"/>
      <c r="HDN1" s="46"/>
      <c r="HDO1" s="46"/>
      <c r="HDP1" s="46"/>
      <c r="HDQ1" s="46"/>
      <c r="HDR1" s="46"/>
      <c r="HDS1" s="46"/>
      <c r="HDT1" s="46"/>
      <c r="HDU1" s="46"/>
      <c r="HDV1" s="46"/>
      <c r="HDW1" s="46"/>
      <c r="HDX1" s="46"/>
      <c r="HDY1" s="46"/>
      <c r="HDZ1" s="46"/>
      <c r="HEA1" s="46"/>
      <c r="HEB1" s="46"/>
      <c r="HEC1" s="46"/>
      <c r="HED1" s="46"/>
      <c r="HEE1" s="46"/>
      <c r="HEF1" s="46"/>
      <c r="HEG1" s="46"/>
      <c r="HEH1" s="46"/>
      <c r="HEI1" s="46"/>
      <c r="HEJ1" s="46"/>
      <c r="HEK1" s="46"/>
      <c r="HEL1" s="46"/>
      <c r="HEM1" s="46"/>
      <c r="HEN1" s="46"/>
      <c r="HEO1" s="46"/>
      <c r="HEP1" s="46"/>
      <c r="HEQ1" s="46"/>
      <c r="HER1" s="46"/>
      <c r="HES1" s="46"/>
      <c r="HET1" s="46"/>
      <c r="HEU1" s="46"/>
      <c r="HEV1" s="46"/>
      <c r="HEW1" s="46"/>
      <c r="HEX1" s="46"/>
      <c r="HEY1" s="46"/>
      <c r="HEZ1" s="46"/>
      <c r="HFA1" s="46"/>
      <c r="HFB1" s="46"/>
      <c r="HFC1" s="46"/>
      <c r="HFD1" s="46"/>
      <c r="HFE1" s="46"/>
      <c r="HFF1" s="46"/>
      <c r="HFG1" s="46"/>
      <c r="HFH1" s="46"/>
      <c r="HFI1" s="46"/>
      <c r="HFJ1" s="46"/>
      <c r="HFK1" s="46"/>
      <c r="HFL1" s="46"/>
      <c r="HFM1" s="46"/>
      <c r="HFN1" s="46"/>
      <c r="HFO1" s="46"/>
      <c r="HFP1" s="46"/>
      <c r="HFQ1" s="46"/>
      <c r="HFR1" s="46"/>
      <c r="HFS1" s="46"/>
      <c r="HFT1" s="46"/>
      <c r="HFU1" s="46"/>
      <c r="HFV1" s="46"/>
      <c r="HFW1" s="46"/>
      <c r="HFX1" s="46"/>
      <c r="HFY1" s="46"/>
      <c r="HFZ1" s="46"/>
      <c r="HGA1" s="46"/>
      <c r="HGB1" s="46"/>
      <c r="HGC1" s="46"/>
      <c r="HGD1" s="46"/>
      <c r="HGE1" s="46"/>
      <c r="HGF1" s="46"/>
      <c r="HGG1" s="46"/>
      <c r="HGH1" s="46"/>
      <c r="HGI1" s="46"/>
      <c r="HGJ1" s="46"/>
      <c r="HGK1" s="46"/>
      <c r="HGL1" s="46"/>
      <c r="HGM1" s="46"/>
      <c r="HGN1" s="46"/>
      <c r="HGO1" s="46"/>
      <c r="HGP1" s="46"/>
      <c r="HGQ1" s="46"/>
      <c r="HGR1" s="46"/>
      <c r="HGS1" s="46"/>
      <c r="HGT1" s="46"/>
      <c r="HGU1" s="46"/>
      <c r="HGV1" s="46"/>
      <c r="HGW1" s="46"/>
      <c r="HGX1" s="46"/>
      <c r="HGY1" s="46"/>
      <c r="HGZ1" s="46"/>
      <c r="HHA1" s="46"/>
      <c r="HHB1" s="46"/>
      <c r="HHC1" s="46"/>
      <c r="HHD1" s="46"/>
      <c r="HHE1" s="46"/>
      <c r="HHF1" s="46"/>
      <c r="HHG1" s="46"/>
      <c r="HHH1" s="46"/>
      <c r="HHI1" s="46"/>
      <c r="HHJ1" s="46"/>
      <c r="HHK1" s="46"/>
      <c r="HHL1" s="46"/>
      <c r="HHM1" s="46"/>
      <c r="HHN1" s="46"/>
      <c r="HHO1" s="46"/>
      <c r="HHP1" s="46"/>
      <c r="HHQ1" s="46"/>
      <c r="HHR1" s="46"/>
      <c r="HHS1" s="46"/>
      <c r="HHT1" s="46"/>
      <c r="HHU1" s="46"/>
      <c r="HHV1" s="46"/>
      <c r="HHW1" s="46"/>
      <c r="HHX1" s="46"/>
      <c r="HHY1" s="46"/>
      <c r="HHZ1" s="46"/>
      <c r="HIA1" s="46"/>
      <c r="HIB1" s="46"/>
      <c r="HIC1" s="46"/>
      <c r="HID1" s="46"/>
      <c r="HIE1" s="46"/>
      <c r="HIF1" s="46"/>
      <c r="HIG1" s="46"/>
      <c r="HIH1" s="46"/>
      <c r="HII1" s="46"/>
      <c r="HIJ1" s="46"/>
      <c r="HIK1" s="46"/>
      <c r="HIL1" s="46"/>
      <c r="HIM1" s="46"/>
      <c r="HIN1" s="46"/>
      <c r="HIO1" s="46"/>
      <c r="HIP1" s="46"/>
      <c r="HIQ1" s="46"/>
      <c r="HIR1" s="46"/>
      <c r="HIS1" s="46"/>
      <c r="HIT1" s="46"/>
      <c r="HIU1" s="46"/>
      <c r="HIV1" s="46"/>
      <c r="HIW1" s="46"/>
      <c r="HIX1" s="46"/>
      <c r="HIY1" s="46"/>
      <c r="HIZ1" s="46"/>
      <c r="HJA1" s="46"/>
      <c r="HJB1" s="46"/>
      <c r="HJC1" s="46"/>
      <c r="HJD1" s="46"/>
      <c r="HJE1" s="46"/>
      <c r="HJF1" s="46"/>
      <c r="HJG1" s="46"/>
      <c r="HJH1" s="46"/>
      <c r="HJI1" s="46"/>
      <c r="HJJ1" s="46"/>
      <c r="HJK1" s="46"/>
      <c r="HJL1" s="46"/>
      <c r="HJM1" s="46"/>
      <c r="HJN1" s="46"/>
      <c r="HJO1" s="46"/>
      <c r="HJP1" s="46"/>
      <c r="HJQ1" s="46"/>
      <c r="HJR1" s="46"/>
      <c r="HJS1" s="46"/>
      <c r="HJT1" s="46"/>
      <c r="HJU1" s="46"/>
      <c r="HJV1" s="46"/>
      <c r="HJW1" s="46"/>
      <c r="HJX1" s="46"/>
      <c r="HJY1" s="46"/>
      <c r="HJZ1" s="46"/>
      <c r="HKA1" s="46"/>
      <c r="HKB1" s="46"/>
      <c r="HKC1" s="46"/>
      <c r="HKD1" s="46"/>
      <c r="HKE1" s="46"/>
      <c r="HKF1" s="46"/>
      <c r="HKG1" s="46"/>
      <c r="HKH1" s="46"/>
      <c r="HKI1" s="46"/>
      <c r="HKJ1" s="46"/>
      <c r="HKK1" s="46"/>
      <c r="HKL1" s="46"/>
      <c r="HKM1" s="46"/>
      <c r="HKN1" s="46"/>
      <c r="HKO1" s="46"/>
      <c r="HKP1" s="46"/>
      <c r="HKQ1" s="46"/>
      <c r="HKR1" s="46"/>
      <c r="HKS1" s="46"/>
      <c r="HKT1" s="46"/>
      <c r="HKU1" s="46"/>
      <c r="HKV1" s="46"/>
      <c r="HKW1" s="46"/>
      <c r="HKX1" s="46"/>
      <c r="HKY1" s="46"/>
      <c r="HKZ1" s="46"/>
      <c r="HLA1" s="46"/>
      <c r="HLB1" s="46"/>
      <c r="HLC1" s="46"/>
      <c r="HLD1" s="46"/>
      <c r="HLE1" s="46"/>
      <c r="HLF1" s="46"/>
      <c r="HLG1" s="46"/>
      <c r="HLH1" s="46"/>
      <c r="HLI1" s="46"/>
      <c r="HLJ1" s="46"/>
      <c r="HLK1" s="46"/>
      <c r="HLL1" s="46"/>
      <c r="HLM1" s="46"/>
      <c r="HLN1" s="46"/>
      <c r="HLO1" s="46"/>
      <c r="HLP1" s="46"/>
      <c r="HLQ1" s="46"/>
      <c r="HLR1" s="46"/>
      <c r="HLS1" s="46"/>
      <c r="HLT1" s="46"/>
      <c r="HLU1" s="46"/>
      <c r="HLV1" s="46"/>
      <c r="HLW1" s="46"/>
      <c r="HLX1" s="46"/>
      <c r="HLY1" s="46"/>
      <c r="HLZ1" s="46"/>
      <c r="HMA1" s="46"/>
      <c r="HMB1" s="46"/>
      <c r="HMC1" s="46"/>
      <c r="HMD1" s="46"/>
      <c r="HME1" s="46"/>
      <c r="HMF1" s="46"/>
      <c r="HMG1" s="46"/>
      <c r="HMH1" s="46"/>
      <c r="HMI1" s="46"/>
      <c r="HMJ1" s="46"/>
      <c r="HMK1" s="46"/>
      <c r="HML1" s="46"/>
      <c r="HMM1" s="46"/>
      <c r="HMN1" s="46"/>
      <c r="HMO1" s="46"/>
      <c r="HMP1" s="46"/>
      <c r="HMQ1" s="46"/>
      <c r="HMR1" s="46"/>
      <c r="HMS1" s="46"/>
      <c r="HMT1" s="46"/>
      <c r="HMU1" s="46"/>
      <c r="HMV1" s="46"/>
      <c r="HMW1" s="46"/>
      <c r="HMX1" s="46"/>
      <c r="HMY1" s="46"/>
      <c r="HMZ1" s="46"/>
      <c r="HNA1" s="46"/>
      <c r="HNB1" s="46"/>
      <c r="HNC1" s="46"/>
      <c r="HND1" s="46"/>
      <c r="HNE1" s="46"/>
      <c r="HNF1" s="46"/>
      <c r="HNG1" s="46"/>
      <c r="HNH1" s="46"/>
      <c r="HNI1" s="46"/>
      <c r="HNJ1" s="46"/>
      <c r="HNK1" s="46"/>
      <c r="HNL1" s="46"/>
      <c r="HNM1" s="46"/>
      <c r="HNN1" s="46"/>
      <c r="HNO1" s="46"/>
      <c r="HNP1" s="46"/>
      <c r="HNQ1" s="46"/>
      <c r="HNR1" s="46"/>
      <c r="HNS1" s="46"/>
      <c r="HNT1" s="46"/>
      <c r="HNU1" s="46"/>
      <c r="HNV1" s="46"/>
      <c r="HNW1" s="46"/>
      <c r="HNX1" s="46"/>
      <c r="HNY1" s="46"/>
      <c r="HNZ1" s="46"/>
      <c r="HOA1" s="46"/>
      <c r="HOB1" s="46"/>
      <c r="HOC1" s="46"/>
      <c r="HOD1" s="46"/>
      <c r="HOE1" s="46"/>
      <c r="HOF1" s="46"/>
      <c r="HOG1" s="46"/>
      <c r="HOH1" s="46"/>
      <c r="HOI1" s="46"/>
      <c r="HOJ1" s="46"/>
      <c r="HOK1" s="46"/>
      <c r="HOL1" s="46"/>
      <c r="HOM1" s="46"/>
      <c r="HON1" s="46"/>
      <c r="HOO1" s="46"/>
      <c r="HOP1" s="46"/>
      <c r="HOQ1" s="46"/>
      <c r="HOR1" s="46"/>
      <c r="HOS1" s="46"/>
      <c r="HOT1" s="46"/>
      <c r="HOU1" s="46"/>
      <c r="HOV1" s="46"/>
      <c r="HOW1" s="46"/>
      <c r="HOX1" s="46"/>
      <c r="HOY1" s="46"/>
      <c r="HOZ1" s="46"/>
      <c r="HPA1" s="46"/>
      <c r="HPB1" s="46"/>
      <c r="HPC1" s="46"/>
      <c r="HPD1" s="46"/>
      <c r="HPE1" s="46"/>
      <c r="HPF1" s="46"/>
      <c r="HPG1" s="46"/>
      <c r="HPH1" s="46"/>
      <c r="HPI1" s="46"/>
      <c r="HPJ1" s="46"/>
      <c r="HPK1" s="46"/>
      <c r="HPL1" s="46"/>
      <c r="HPM1" s="46"/>
      <c r="HPN1" s="46"/>
      <c r="HPO1" s="46"/>
      <c r="HPP1" s="46"/>
      <c r="HPQ1" s="46"/>
      <c r="HPR1" s="46"/>
      <c r="HPS1" s="46"/>
      <c r="HPT1" s="46"/>
      <c r="HPU1" s="46"/>
      <c r="HPV1" s="46"/>
      <c r="HPW1" s="46"/>
      <c r="HPX1" s="46"/>
      <c r="HPY1" s="46"/>
      <c r="HPZ1" s="46"/>
      <c r="HQA1" s="46"/>
      <c r="HQB1" s="46"/>
      <c r="HQC1" s="46"/>
      <c r="HQD1" s="46"/>
      <c r="HQE1" s="46"/>
      <c r="HQF1" s="46"/>
      <c r="HQG1" s="46"/>
      <c r="HQH1" s="46"/>
      <c r="HQI1" s="46"/>
      <c r="HQJ1" s="46"/>
      <c r="HQK1" s="46"/>
      <c r="HQL1" s="46"/>
      <c r="HQM1" s="46"/>
      <c r="HQN1" s="46"/>
      <c r="HQO1" s="46"/>
      <c r="HQP1" s="46"/>
      <c r="HQQ1" s="46"/>
      <c r="HQR1" s="46"/>
      <c r="HQS1" s="46"/>
      <c r="HQT1" s="46"/>
      <c r="HQU1" s="46"/>
      <c r="HQV1" s="46"/>
      <c r="HQW1" s="46"/>
      <c r="HQX1" s="46"/>
      <c r="HQY1" s="46"/>
      <c r="HQZ1" s="46"/>
      <c r="HRA1" s="46"/>
      <c r="HRB1" s="46"/>
      <c r="HRC1" s="46"/>
      <c r="HRD1" s="46"/>
      <c r="HRE1" s="46"/>
      <c r="HRF1" s="46"/>
      <c r="HRG1" s="46"/>
      <c r="HRH1" s="46"/>
      <c r="HRI1" s="46"/>
      <c r="HRJ1" s="46"/>
      <c r="HRK1" s="46"/>
      <c r="HRL1" s="46"/>
      <c r="HRM1" s="46"/>
      <c r="HRN1" s="46"/>
      <c r="HRO1" s="46"/>
      <c r="HRP1" s="46"/>
      <c r="HRQ1" s="46"/>
      <c r="HRR1" s="46"/>
      <c r="HRS1" s="46"/>
      <c r="HRT1" s="46"/>
      <c r="HRU1" s="46"/>
      <c r="HRV1" s="46"/>
      <c r="HRW1" s="46"/>
      <c r="HRX1" s="46"/>
      <c r="HRY1" s="46"/>
      <c r="HRZ1" s="46"/>
      <c r="HSA1" s="46"/>
      <c r="HSB1" s="46"/>
      <c r="HSC1" s="46"/>
      <c r="HSD1" s="46"/>
      <c r="HSE1" s="46"/>
      <c r="HSF1" s="46"/>
      <c r="HSG1" s="46"/>
      <c r="HSH1" s="46"/>
      <c r="HSI1" s="46"/>
      <c r="HSJ1" s="46"/>
      <c r="HSK1" s="46"/>
      <c r="HSL1" s="46"/>
      <c r="HSM1" s="46"/>
      <c r="HSN1" s="46"/>
      <c r="HSO1" s="46"/>
      <c r="HSP1" s="46"/>
      <c r="HSQ1" s="46"/>
      <c r="HSR1" s="46"/>
      <c r="HSS1" s="46"/>
      <c r="HST1" s="46"/>
      <c r="HSU1" s="46"/>
      <c r="HSV1" s="46"/>
      <c r="HSW1" s="46"/>
      <c r="HSX1" s="46"/>
      <c r="HSY1" s="46"/>
      <c r="HSZ1" s="46"/>
      <c r="HTA1" s="46"/>
      <c r="HTB1" s="46"/>
      <c r="HTC1" s="46"/>
      <c r="HTD1" s="46"/>
      <c r="HTE1" s="46"/>
      <c r="HTF1" s="46"/>
      <c r="HTG1" s="46"/>
      <c r="HTH1" s="46"/>
      <c r="HTI1" s="46"/>
      <c r="HTJ1" s="46"/>
      <c r="HTK1" s="46"/>
      <c r="HTL1" s="46"/>
      <c r="HTM1" s="46"/>
      <c r="HTN1" s="46"/>
      <c r="HTO1" s="46"/>
      <c r="HTP1" s="46"/>
      <c r="HTQ1" s="46"/>
      <c r="HTR1" s="46"/>
      <c r="HTS1" s="46"/>
      <c r="HTT1" s="46"/>
      <c r="HTU1" s="46"/>
      <c r="HTV1" s="46"/>
      <c r="HTW1" s="46"/>
      <c r="HTX1" s="46"/>
      <c r="HTY1" s="46"/>
      <c r="HTZ1" s="46"/>
      <c r="HUA1" s="46"/>
      <c r="HUB1" s="46"/>
      <c r="HUC1" s="46"/>
      <c r="HUD1" s="46"/>
      <c r="HUE1" s="46"/>
      <c r="HUF1" s="46"/>
      <c r="HUG1" s="46"/>
      <c r="HUH1" s="46"/>
      <c r="HUI1" s="46"/>
      <c r="HUJ1" s="46"/>
      <c r="HUK1" s="46"/>
      <c r="HUL1" s="46"/>
      <c r="HUM1" s="46"/>
      <c r="HUN1" s="46"/>
      <c r="HUO1" s="46"/>
      <c r="HUP1" s="46"/>
      <c r="HUQ1" s="46"/>
      <c r="HUR1" s="46"/>
      <c r="HUS1" s="46"/>
      <c r="HUT1" s="46"/>
      <c r="HUU1" s="46"/>
      <c r="HUV1" s="46"/>
      <c r="HUW1" s="46"/>
      <c r="HUX1" s="46"/>
      <c r="HUY1" s="46"/>
      <c r="HUZ1" s="46"/>
      <c r="HVA1" s="46"/>
      <c r="HVB1" s="46"/>
      <c r="HVC1" s="46"/>
      <c r="HVD1" s="46"/>
      <c r="HVE1" s="46"/>
      <c r="HVF1" s="46"/>
      <c r="HVG1" s="46"/>
      <c r="HVH1" s="46"/>
      <c r="HVI1" s="46"/>
      <c r="HVJ1" s="46"/>
      <c r="HVK1" s="46"/>
      <c r="HVL1" s="46"/>
      <c r="HVM1" s="46"/>
      <c r="HVN1" s="46"/>
      <c r="HVO1" s="46"/>
      <c r="HVP1" s="46"/>
      <c r="HVQ1" s="46"/>
      <c r="HVR1" s="46"/>
      <c r="HVS1" s="46"/>
      <c r="HVT1" s="46"/>
      <c r="HVU1" s="46"/>
      <c r="HVV1" s="46"/>
      <c r="HVW1" s="46"/>
      <c r="HVX1" s="46"/>
      <c r="HVY1" s="46"/>
      <c r="HVZ1" s="46"/>
      <c r="HWA1" s="46"/>
      <c r="HWB1" s="46"/>
      <c r="HWC1" s="46"/>
      <c r="HWD1" s="46"/>
      <c r="HWE1" s="46"/>
      <c r="HWF1" s="46"/>
      <c r="HWG1" s="46"/>
      <c r="HWH1" s="46"/>
      <c r="HWI1" s="46"/>
      <c r="HWJ1" s="46"/>
      <c r="HWK1" s="46"/>
      <c r="HWL1" s="46"/>
      <c r="HWM1" s="46"/>
      <c r="HWN1" s="46"/>
      <c r="HWO1" s="46"/>
      <c r="HWP1" s="46"/>
      <c r="HWQ1" s="46"/>
      <c r="HWR1" s="46"/>
      <c r="HWS1" s="46"/>
      <c r="HWT1" s="46"/>
      <c r="HWU1" s="46"/>
      <c r="HWV1" s="46"/>
      <c r="HWW1" s="46"/>
      <c r="HWX1" s="46"/>
      <c r="HWY1" s="46"/>
      <c r="HWZ1" s="46"/>
      <c r="HXA1" s="46"/>
      <c r="HXB1" s="46"/>
      <c r="HXC1" s="46"/>
      <c r="HXD1" s="46"/>
      <c r="HXE1" s="46"/>
      <c r="HXF1" s="46"/>
      <c r="HXG1" s="46"/>
      <c r="HXH1" s="46"/>
      <c r="HXI1" s="46"/>
      <c r="HXJ1" s="46"/>
      <c r="HXK1" s="46"/>
      <c r="HXL1" s="46"/>
      <c r="HXM1" s="46"/>
      <c r="HXN1" s="46"/>
      <c r="HXO1" s="46"/>
      <c r="HXP1" s="46"/>
      <c r="HXQ1" s="46"/>
      <c r="HXR1" s="46"/>
      <c r="HXS1" s="46"/>
      <c r="HXT1" s="46"/>
      <c r="HXU1" s="46"/>
      <c r="HXV1" s="46"/>
      <c r="HXW1" s="46"/>
      <c r="HXX1" s="46"/>
      <c r="HXY1" s="46"/>
      <c r="HXZ1" s="46"/>
      <c r="HYA1" s="46"/>
      <c r="HYB1" s="46"/>
      <c r="HYC1" s="46"/>
      <c r="HYD1" s="46"/>
      <c r="HYE1" s="46"/>
      <c r="HYF1" s="46"/>
      <c r="HYG1" s="46"/>
      <c r="HYH1" s="46"/>
      <c r="HYI1" s="46"/>
      <c r="HYJ1" s="46"/>
      <c r="HYK1" s="46"/>
      <c r="HYL1" s="46"/>
      <c r="HYM1" s="46"/>
      <c r="HYN1" s="46"/>
      <c r="HYO1" s="46"/>
      <c r="HYP1" s="46"/>
      <c r="HYQ1" s="46"/>
      <c r="HYR1" s="46"/>
      <c r="HYS1" s="46"/>
      <c r="HYT1" s="46"/>
      <c r="HYU1" s="46"/>
      <c r="HYV1" s="46"/>
      <c r="HYW1" s="46"/>
      <c r="HYX1" s="46"/>
      <c r="HYY1" s="46"/>
      <c r="HYZ1" s="46"/>
      <c r="HZA1" s="46"/>
      <c r="HZB1" s="46"/>
      <c r="HZC1" s="46"/>
      <c r="HZD1" s="46"/>
      <c r="HZE1" s="46"/>
      <c r="HZF1" s="46"/>
      <c r="HZG1" s="46"/>
      <c r="HZH1" s="46"/>
      <c r="HZI1" s="46"/>
      <c r="HZJ1" s="46"/>
      <c r="HZK1" s="46"/>
      <c r="HZL1" s="46"/>
      <c r="HZM1" s="46"/>
      <c r="HZN1" s="46"/>
      <c r="HZO1" s="46"/>
      <c r="HZP1" s="46"/>
      <c r="HZQ1" s="46"/>
      <c r="HZR1" s="46"/>
      <c r="HZS1" s="46"/>
      <c r="HZT1" s="46"/>
      <c r="HZU1" s="46"/>
      <c r="HZV1" s="46"/>
      <c r="HZW1" s="46"/>
      <c r="HZX1" s="46"/>
      <c r="HZY1" s="46"/>
      <c r="HZZ1" s="46"/>
      <c r="IAA1" s="46"/>
      <c r="IAB1" s="46"/>
      <c r="IAC1" s="46"/>
      <c r="IAD1" s="46"/>
      <c r="IAE1" s="46"/>
      <c r="IAF1" s="46"/>
      <c r="IAG1" s="46"/>
      <c r="IAH1" s="46"/>
      <c r="IAI1" s="46"/>
      <c r="IAJ1" s="46"/>
      <c r="IAK1" s="46"/>
      <c r="IAL1" s="46"/>
      <c r="IAM1" s="46"/>
      <c r="IAN1" s="46"/>
      <c r="IAO1" s="46"/>
      <c r="IAP1" s="46"/>
      <c r="IAQ1" s="46"/>
      <c r="IAR1" s="46"/>
      <c r="IAS1" s="46"/>
      <c r="IAT1" s="46"/>
      <c r="IAU1" s="46"/>
      <c r="IAV1" s="46"/>
      <c r="IAW1" s="46"/>
      <c r="IAX1" s="46"/>
      <c r="IAY1" s="46"/>
      <c r="IAZ1" s="46"/>
      <c r="IBA1" s="46"/>
      <c r="IBB1" s="46"/>
      <c r="IBC1" s="46"/>
      <c r="IBD1" s="46"/>
      <c r="IBE1" s="46"/>
      <c r="IBF1" s="46"/>
      <c r="IBG1" s="46"/>
      <c r="IBH1" s="46"/>
      <c r="IBI1" s="46"/>
      <c r="IBJ1" s="46"/>
      <c r="IBK1" s="46"/>
      <c r="IBL1" s="46"/>
      <c r="IBM1" s="46"/>
      <c r="IBN1" s="46"/>
      <c r="IBO1" s="46"/>
      <c r="IBP1" s="46"/>
      <c r="IBQ1" s="46"/>
      <c r="IBR1" s="46"/>
      <c r="IBS1" s="46"/>
      <c r="IBT1" s="46"/>
      <c r="IBU1" s="46"/>
      <c r="IBV1" s="46"/>
      <c r="IBW1" s="46"/>
      <c r="IBX1" s="46"/>
      <c r="IBY1" s="46"/>
      <c r="IBZ1" s="46"/>
      <c r="ICA1" s="46"/>
      <c r="ICB1" s="46"/>
      <c r="ICC1" s="46"/>
      <c r="ICD1" s="46"/>
      <c r="ICE1" s="46"/>
      <c r="ICF1" s="46"/>
      <c r="ICG1" s="46"/>
      <c r="ICH1" s="46"/>
      <c r="ICI1" s="46"/>
      <c r="ICJ1" s="46"/>
      <c r="ICK1" s="46"/>
      <c r="ICL1" s="46"/>
      <c r="ICM1" s="46"/>
      <c r="ICN1" s="46"/>
      <c r="ICO1" s="46"/>
      <c r="ICP1" s="46"/>
      <c r="ICQ1" s="46"/>
      <c r="ICR1" s="46"/>
      <c r="ICS1" s="46"/>
      <c r="ICT1" s="46"/>
      <c r="ICU1" s="46"/>
      <c r="ICV1" s="46"/>
      <c r="ICW1" s="46"/>
      <c r="ICX1" s="46"/>
      <c r="ICY1" s="46"/>
      <c r="ICZ1" s="46"/>
      <c r="IDA1" s="46"/>
      <c r="IDB1" s="46"/>
      <c r="IDC1" s="46"/>
      <c r="IDD1" s="46"/>
      <c r="IDE1" s="46"/>
      <c r="IDF1" s="46"/>
      <c r="IDG1" s="46"/>
      <c r="IDH1" s="46"/>
      <c r="IDI1" s="46"/>
      <c r="IDJ1" s="46"/>
      <c r="IDK1" s="46"/>
      <c r="IDL1" s="46"/>
      <c r="IDM1" s="46"/>
      <c r="IDN1" s="46"/>
      <c r="IDO1" s="46"/>
      <c r="IDP1" s="46"/>
      <c r="IDQ1" s="46"/>
      <c r="IDR1" s="46"/>
      <c r="IDS1" s="46"/>
      <c r="IDT1" s="46"/>
      <c r="IDU1" s="46"/>
      <c r="IDV1" s="46"/>
      <c r="IDW1" s="46"/>
      <c r="IDX1" s="46"/>
      <c r="IDY1" s="46"/>
      <c r="IDZ1" s="46"/>
      <c r="IEA1" s="46"/>
      <c r="IEB1" s="46"/>
      <c r="IEC1" s="46"/>
      <c r="IED1" s="46"/>
      <c r="IEE1" s="46"/>
      <c r="IEF1" s="46"/>
      <c r="IEG1" s="46"/>
      <c r="IEH1" s="46"/>
      <c r="IEI1" s="46"/>
      <c r="IEJ1" s="46"/>
      <c r="IEK1" s="46"/>
      <c r="IEL1" s="46"/>
      <c r="IEM1" s="46"/>
      <c r="IEN1" s="46"/>
      <c r="IEO1" s="46"/>
      <c r="IEP1" s="46"/>
      <c r="IEQ1" s="46"/>
      <c r="IER1" s="46"/>
      <c r="IES1" s="46"/>
      <c r="IET1" s="46"/>
      <c r="IEU1" s="46"/>
      <c r="IEV1" s="46"/>
      <c r="IEW1" s="46"/>
      <c r="IEX1" s="46"/>
      <c r="IEY1" s="46"/>
      <c r="IEZ1" s="46"/>
      <c r="IFA1" s="46"/>
      <c r="IFB1" s="46"/>
      <c r="IFC1" s="46"/>
      <c r="IFD1" s="46"/>
      <c r="IFE1" s="46"/>
      <c r="IFF1" s="46"/>
      <c r="IFG1" s="46"/>
      <c r="IFH1" s="46"/>
      <c r="IFI1" s="46"/>
      <c r="IFJ1" s="46"/>
      <c r="IFK1" s="46"/>
      <c r="IFL1" s="46"/>
      <c r="IFM1" s="46"/>
      <c r="IFN1" s="46"/>
      <c r="IFO1" s="46"/>
      <c r="IFP1" s="46"/>
      <c r="IFQ1" s="46"/>
      <c r="IFR1" s="46"/>
      <c r="IFS1" s="46"/>
      <c r="IFT1" s="46"/>
      <c r="IFU1" s="46"/>
      <c r="IFV1" s="46"/>
      <c r="IFW1" s="46"/>
      <c r="IFX1" s="46"/>
      <c r="IFY1" s="46"/>
      <c r="IFZ1" s="46"/>
      <c r="IGA1" s="46"/>
      <c r="IGB1" s="46"/>
      <c r="IGC1" s="46"/>
      <c r="IGD1" s="46"/>
      <c r="IGE1" s="46"/>
      <c r="IGF1" s="46"/>
      <c r="IGG1" s="46"/>
      <c r="IGH1" s="46"/>
      <c r="IGI1" s="46"/>
      <c r="IGJ1" s="46"/>
      <c r="IGK1" s="46"/>
      <c r="IGL1" s="46"/>
      <c r="IGM1" s="46"/>
      <c r="IGN1" s="46"/>
      <c r="IGO1" s="46"/>
      <c r="IGP1" s="46"/>
      <c r="IGQ1" s="46"/>
      <c r="IGR1" s="46"/>
      <c r="IGS1" s="46"/>
      <c r="IGT1" s="46"/>
      <c r="IGU1" s="46"/>
      <c r="IGV1" s="46"/>
      <c r="IGW1" s="46"/>
      <c r="IGX1" s="46"/>
      <c r="IGY1" s="46"/>
      <c r="IGZ1" s="46"/>
      <c r="IHA1" s="46"/>
      <c r="IHB1" s="46"/>
      <c r="IHC1" s="46"/>
      <c r="IHD1" s="46"/>
      <c r="IHE1" s="46"/>
      <c r="IHF1" s="46"/>
      <c r="IHG1" s="46"/>
      <c r="IHH1" s="46"/>
      <c r="IHI1" s="46"/>
      <c r="IHJ1" s="46"/>
      <c r="IHK1" s="46"/>
      <c r="IHL1" s="46"/>
      <c r="IHM1" s="46"/>
      <c r="IHN1" s="46"/>
      <c r="IHO1" s="46"/>
      <c r="IHP1" s="46"/>
      <c r="IHQ1" s="46"/>
      <c r="IHR1" s="46"/>
      <c r="IHS1" s="46"/>
      <c r="IHT1" s="46"/>
      <c r="IHU1" s="46"/>
      <c r="IHV1" s="46"/>
      <c r="IHW1" s="46"/>
      <c r="IHX1" s="46"/>
      <c r="IHY1" s="46"/>
      <c r="IHZ1" s="46"/>
      <c r="IIA1" s="46"/>
      <c r="IIB1" s="46"/>
      <c r="IIC1" s="46"/>
      <c r="IID1" s="46"/>
      <c r="IIE1" s="46"/>
      <c r="IIF1" s="46"/>
      <c r="IIG1" s="46"/>
      <c r="IIH1" s="46"/>
      <c r="III1" s="46"/>
      <c r="IIJ1" s="46"/>
      <c r="IIK1" s="46"/>
      <c r="IIL1" s="46"/>
      <c r="IIM1" s="46"/>
      <c r="IIN1" s="46"/>
      <c r="IIO1" s="46"/>
      <c r="IIP1" s="46"/>
      <c r="IIQ1" s="46"/>
      <c r="IIR1" s="46"/>
      <c r="IIS1" s="46"/>
      <c r="IIT1" s="46"/>
      <c r="IIU1" s="46"/>
      <c r="IIV1" s="46"/>
      <c r="IIW1" s="46"/>
      <c r="IIX1" s="46"/>
      <c r="IIY1" s="46"/>
      <c r="IIZ1" s="46"/>
      <c r="IJA1" s="46"/>
      <c r="IJB1" s="46"/>
      <c r="IJC1" s="46"/>
      <c r="IJD1" s="46"/>
      <c r="IJE1" s="46"/>
      <c r="IJF1" s="46"/>
      <c r="IJG1" s="46"/>
      <c r="IJH1" s="46"/>
      <c r="IJI1" s="46"/>
      <c r="IJJ1" s="46"/>
      <c r="IJK1" s="46"/>
      <c r="IJL1" s="46"/>
      <c r="IJM1" s="46"/>
      <c r="IJN1" s="46"/>
      <c r="IJO1" s="46"/>
      <c r="IJP1" s="46"/>
      <c r="IJQ1" s="46"/>
      <c r="IJR1" s="46"/>
      <c r="IJS1" s="46"/>
      <c r="IJT1" s="46"/>
      <c r="IJU1" s="46"/>
      <c r="IJV1" s="46"/>
      <c r="IJW1" s="46"/>
      <c r="IJX1" s="46"/>
      <c r="IJY1" s="46"/>
      <c r="IJZ1" s="46"/>
      <c r="IKA1" s="46"/>
      <c r="IKB1" s="46"/>
      <c r="IKC1" s="46"/>
      <c r="IKD1" s="46"/>
      <c r="IKE1" s="46"/>
      <c r="IKF1" s="46"/>
      <c r="IKG1" s="46"/>
      <c r="IKH1" s="46"/>
      <c r="IKI1" s="46"/>
      <c r="IKJ1" s="46"/>
      <c r="IKK1" s="46"/>
      <c r="IKL1" s="46"/>
      <c r="IKM1" s="46"/>
      <c r="IKN1" s="46"/>
      <c r="IKO1" s="46"/>
      <c r="IKP1" s="46"/>
      <c r="IKQ1" s="46"/>
      <c r="IKR1" s="46"/>
      <c r="IKS1" s="46"/>
      <c r="IKT1" s="46"/>
      <c r="IKU1" s="46"/>
      <c r="IKV1" s="46"/>
      <c r="IKW1" s="46"/>
      <c r="IKX1" s="46"/>
      <c r="IKY1" s="46"/>
      <c r="IKZ1" s="46"/>
      <c r="ILA1" s="46"/>
      <c r="ILB1" s="46"/>
      <c r="ILC1" s="46"/>
      <c r="ILD1" s="46"/>
      <c r="ILE1" s="46"/>
      <c r="ILF1" s="46"/>
      <c r="ILG1" s="46"/>
      <c r="ILH1" s="46"/>
      <c r="ILI1" s="46"/>
      <c r="ILJ1" s="46"/>
      <c r="ILK1" s="46"/>
      <c r="ILL1" s="46"/>
      <c r="ILM1" s="46"/>
      <c r="ILN1" s="46"/>
      <c r="ILO1" s="46"/>
      <c r="ILP1" s="46"/>
      <c r="ILQ1" s="46"/>
      <c r="ILR1" s="46"/>
      <c r="ILS1" s="46"/>
      <c r="ILT1" s="46"/>
      <c r="ILU1" s="46"/>
      <c r="ILV1" s="46"/>
      <c r="ILW1" s="46"/>
      <c r="ILX1" s="46"/>
      <c r="ILY1" s="46"/>
      <c r="ILZ1" s="46"/>
      <c r="IMA1" s="46"/>
      <c r="IMB1" s="46"/>
      <c r="IMC1" s="46"/>
      <c r="IMD1" s="46"/>
      <c r="IME1" s="46"/>
      <c r="IMF1" s="46"/>
      <c r="IMG1" s="46"/>
      <c r="IMH1" s="46"/>
      <c r="IMI1" s="46"/>
      <c r="IMJ1" s="46"/>
      <c r="IMK1" s="46"/>
      <c r="IML1" s="46"/>
      <c r="IMM1" s="46"/>
      <c r="IMN1" s="46"/>
      <c r="IMO1" s="46"/>
      <c r="IMP1" s="46"/>
      <c r="IMQ1" s="46"/>
      <c r="IMR1" s="46"/>
      <c r="IMS1" s="46"/>
      <c r="IMT1" s="46"/>
      <c r="IMU1" s="46"/>
      <c r="IMV1" s="46"/>
      <c r="IMW1" s="46"/>
      <c r="IMX1" s="46"/>
      <c r="IMY1" s="46"/>
      <c r="IMZ1" s="46"/>
      <c r="INA1" s="46"/>
      <c r="INB1" s="46"/>
      <c r="INC1" s="46"/>
      <c r="IND1" s="46"/>
      <c r="INE1" s="46"/>
      <c r="INF1" s="46"/>
      <c r="ING1" s="46"/>
      <c r="INH1" s="46"/>
      <c r="INI1" s="46"/>
      <c r="INJ1" s="46"/>
      <c r="INK1" s="46"/>
      <c r="INL1" s="46"/>
      <c r="INM1" s="46"/>
      <c r="INN1" s="46"/>
      <c r="INO1" s="46"/>
      <c r="INP1" s="46"/>
      <c r="INQ1" s="46"/>
      <c r="INR1" s="46"/>
      <c r="INS1" s="46"/>
      <c r="INT1" s="46"/>
      <c r="INU1" s="46"/>
      <c r="INV1" s="46"/>
      <c r="INW1" s="46"/>
      <c r="INX1" s="46"/>
      <c r="INY1" s="46"/>
      <c r="INZ1" s="46"/>
      <c r="IOA1" s="46"/>
      <c r="IOB1" s="46"/>
      <c r="IOC1" s="46"/>
      <c r="IOD1" s="46"/>
      <c r="IOE1" s="46"/>
      <c r="IOF1" s="46"/>
      <c r="IOG1" s="46"/>
      <c r="IOH1" s="46"/>
      <c r="IOI1" s="46"/>
      <c r="IOJ1" s="46"/>
      <c r="IOK1" s="46"/>
      <c r="IOL1" s="46"/>
      <c r="IOM1" s="46"/>
      <c r="ION1" s="46"/>
      <c r="IOO1" s="46"/>
      <c r="IOP1" s="46"/>
      <c r="IOQ1" s="46"/>
      <c r="IOR1" s="46"/>
      <c r="IOS1" s="46"/>
      <c r="IOT1" s="46"/>
      <c r="IOU1" s="46"/>
      <c r="IOV1" s="46"/>
      <c r="IOW1" s="46"/>
      <c r="IOX1" s="46"/>
      <c r="IOY1" s="46"/>
      <c r="IOZ1" s="46"/>
      <c r="IPA1" s="46"/>
      <c r="IPB1" s="46"/>
      <c r="IPC1" s="46"/>
      <c r="IPD1" s="46"/>
      <c r="IPE1" s="46"/>
      <c r="IPF1" s="46"/>
      <c r="IPG1" s="46"/>
      <c r="IPH1" s="46"/>
      <c r="IPI1" s="46"/>
      <c r="IPJ1" s="46"/>
      <c r="IPK1" s="46"/>
      <c r="IPL1" s="46"/>
      <c r="IPM1" s="46"/>
      <c r="IPN1" s="46"/>
      <c r="IPO1" s="46"/>
      <c r="IPP1" s="46"/>
      <c r="IPQ1" s="46"/>
      <c r="IPR1" s="46"/>
      <c r="IPS1" s="46"/>
      <c r="IPT1" s="46"/>
      <c r="IPU1" s="46"/>
      <c r="IPV1" s="46"/>
      <c r="IPW1" s="46"/>
      <c r="IPX1" s="46"/>
      <c r="IPY1" s="46"/>
      <c r="IPZ1" s="46"/>
      <c r="IQA1" s="46"/>
      <c r="IQB1" s="46"/>
      <c r="IQC1" s="46"/>
      <c r="IQD1" s="46"/>
      <c r="IQE1" s="46"/>
      <c r="IQF1" s="46"/>
      <c r="IQG1" s="46"/>
      <c r="IQH1" s="46"/>
      <c r="IQI1" s="46"/>
      <c r="IQJ1" s="46"/>
      <c r="IQK1" s="46"/>
      <c r="IQL1" s="46"/>
      <c r="IQM1" s="46"/>
      <c r="IQN1" s="46"/>
      <c r="IQO1" s="46"/>
      <c r="IQP1" s="46"/>
      <c r="IQQ1" s="46"/>
      <c r="IQR1" s="46"/>
      <c r="IQS1" s="46"/>
      <c r="IQT1" s="46"/>
      <c r="IQU1" s="46"/>
      <c r="IQV1" s="46"/>
      <c r="IQW1" s="46"/>
      <c r="IQX1" s="46"/>
      <c r="IQY1" s="46"/>
      <c r="IQZ1" s="46"/>
      <c r="IRA1" s="46"/>
      <c r="IRB1" s="46"/>
      <c r="IRC1" s="46"/>
      <c r="IRD1" s="46"/>
      <c r="IRE1" s="46"/>
      <c r="IRF1" s="46"/>
      <c r="IRG1" s="46"/>
      <c r="IRH1" s="46"/>
      <c r="IRI1" s="46"/>
      <c r="IRJ1" s="46"/>
      <c r="IRK1" s="46"/>
      <c r="IRL1" s="46"/>
      <c r="IRM1" s="46"/>
      <c r="IRN1" s="46"/>
      <c r="IRO1" s="46"/>
      <c r="IRP1" s="46"/>
      <c r="IRQ1" s="46"/>
      <c r="IRR1" s="46"/>
      <c r="IRS1" s="46"/>
      <c r="IRT1" s="46"/>
      <c r="IRU1" s="46"/>
      <c r="IRV1" s="46"/>
      <c r="IRW1" s="46"/>
      <c r="IRX1" s="46"/>
      <c r="IRY1" s="46"/>
      <c r="IRZ1" s="46"/>
      <c r="ISA1" s="46"/>
      <c r="ISB1" s="46"/>
      <c r="ISC1" s="46"/>
      <c r="ISD1" s="46"/>
      <c r="ISE1" s="46"/>
      <c r="ISF1" s="46"/>
      <c r="ISG1" s="46"/>
      <c r="ISH1" s="46"/>
      <c r="ISI1" s="46"/>
      <c r="ISJ1" s="46"/>
      <c r="ISK1" s="46"/>
      <c r="ISL1" s="46"/>
      <c r="ISM1" s="46"/>
      <c r="ISN1" s="46"/>
      <c r="ISO1" s="46"/>
      <c r="ISP1" s="46"/>
      <c r="ISQ1" s="46"/>
      <c r="ISR1" s="46"/>
      <c r="ISS1" s="46"/>
      <c r="IST1" s="46"/>
      <c r="ISU1" s="46"/>
      <c r="ISV1" s="46"/>
      <c r="ISW1" s="46"/>
      <c r="ISX1" s="46"/>
      <c r="ISY1" s="46"/>
      <c r="ISZ1" s="46"/>
      <c r="ITA1" s="46"/>
      <c r="ITB1" s="46"/>
      <c r="ITC1" s="46"/>
      <c r="ITD1" s="46"/>
      <c r="ITE1" s="46"/>
      <c r="ITF1" s="46"/>
      <c r="ITG1" s="46"/>
      <c r="ITH1" s="46"/>
      <c r="ITI1" s="46"/>
      <c r="ITJ1" s="46"/>
      <c r="ITK1" s="46"/>
      <c r="ITL1" s="46"/>
      <c r="ITM1" s="46"/>
      <c r="ITN1" s="46"/>
      <c r="ITO1" s="46"/>
      <c r="ITP1" s="46"/>
      <c r="ITQ1" s="46"/>
      <c r="ITR1" s="46"/>
      <c r="ITS1" s="46"/>
      <c r="ITT1" s="46"/>
      <c r="ITU1" s="46"/>
      <c r="ITV1" s="46"/>
      <c r="ITW1" s="46"/>
      <c r="ITX1" s="46"/>
      <c r="ITY1" s="46"/>
      <c r="ITZ1" s="46"/>
      <c r="IUA1" s="46"/>
      <c r="IUB1" s="46"/>
      <c r="IUC1" s="46"/>
      <c r="IUD1" s="46"/>
      <c r="IUE1" s="46"/>
      <c r="IUF1" s="46"/>
      <c r="IUG1" s="46"/>
      <c r="IUH1" s="46"/>
      <c r="IUI1" s="46"/>
      <c r="IUJ1" s="46"/>
      <c r="IUK1" s="46"/>
      <c r="IUL1" s="46"/>
      <c r="IUM1" s="46"/>
      <c r="IUN1" s="46"/>
      <c r="IUO1" s="46"/>
      <c r="IUP1" s="46"/>
      <c r="IUQ1" s="46"/>
      <c r="IUR1" s="46"/>
      <c r="IUS1" s="46"/>
      <c r="IUT1" s="46"/>
      <c r="IUU1" s="46"/>
      <c r="IUV1" s="46"/>
      <c r="IUW1" s="46"/>
      <c r="IUX1" s="46"/>
      <c r="IUY1" s="46"/>
      <c r="IUZ1" s="46"/>
      <c r="IVA1" s="46"/>
      <c r="IVB1" s="46"/>
      <c r="IVC1" s="46"/>
      <c r="IVD1" s="46"/>
      <c r="IVE1" s="46"/>
      <c r="IVF1" s="46"/>
      <c r="IVG1" s="46"/>
      <c r="IVH1" s="46"/>
      <c r="IVI1" s="46"/>
      <c r="IVJ1" s="46"/>
      <c r="IVK1" s="46"/>
      <c r="IVL1" s="46"/>
      <c r="IVM1" s="46"/>
      <c r="IVN1" s="46"/>
      <c r="IVO1" s="46"/>
      <c r="IVP1" s="46"/>
      <c r="IVQ1" s="46"/>
      <c r="IVR1" s="46"/>
      <c r="IVS1" s="46"/>
      <c r="IVT1" s="46"/>
      <c r="IVU1" s="46"/>
      <c r="IVV1" s="46"/>
      <c r="IVW1" s="46"/>
      <c r="IVX1" s="46"/>
      <c r="IVY1" s="46"/>
      <c r="IVZ1" s="46"/>
      <c r="IWA1" s="46"/>
      <c r="IWB1" s="46"/>
      <c r="IWC1" s="46"/>
      <c r="IWD1" s="46"/>
      <c r="IWE1" s="46"/>
      <c r="IWF1" s="46"/>
      <c r="IWG1" s="46"/>
      <c r="IWH1" s="46"/>
      <c r="IWI1" s="46"/>
      <c r="IWJ1" s="46"/>
      <c r="IWK1" s="46"/>
      <c r="IWL1" s="46"/>
      <c r="IWM1" s="46"/>
      <c r="IWN1" s="46"/>
      <c r="IWO1" s="46"/>
      <c r="IWP1" s="46"/>
      <c r="IWQ1" s="46"/>
      <c r="IWR1" s="46"/>
      <c r="IWS1" s="46"/>
      <c r="IWT1" s="46"/>
      <c r="IWU1" s="46"/>
      <c r="IWV1" s="46"/>
      <c r="IWW1" s="46"/>
      <c r="IWX1" s="46"/>
      <c r="IWY1" s="46"/>
      <c r="IWZ1" s="46"/>
      <c r="IXA1" s="46"/>
      <c r="IXB1" s="46"/>
      <c r="IXC1" s="46"/>
      <c r="IXD1" s="46"/>
      <c r="IXE1" s="46"/>
      <c r="IXF1" s="46"/>
      <c r="IXG1" s="46"/>
      <c r="IXH1" s="46"/>
      <c r="IXI1" s="46"/>
      <c r="IXJ1" s="46"/>
      <c r="IXK1" s="46"/>
      <c r="IXL1" s="46"/>
      <c r="IXM1" s="46"/>
      <c r="IXN1" s="46"/>
      <c r="IXO1" s="46"/>
      <c r="IXP1" s="46"/>
      <c r="IXQ1" s="46"/>
      <c r="IXR1" s="46"/>
      <c r="IXS1" s="46"/>
      <c r="IXT1" s="46"/>
      <c r="IXU1" s="46"/>
      <c r="IXV1" s="46"/>
      <c r="IXW1" s="46"/>
      <c r="IXX1" s="46"/>
      <c r="IXY1" s="46"/>
      <c r="IXZ1" s="46"/>
      <c r="IYA1" s="46"/>
      <c r="IYB1" s="46"/>
      <c r="IYC1" s="46"/>
      <c r="IYD1" s="46"/>
      <c r="IYE1" s="46"/>
      <c r="IYF1" s="46"/>
      <c r="IYG1" s="46"/>
      <c r="IYH1" s="46"/>
      <c r="IYI1" s="46"/>
      <c r="IYJ1" s="46"/>
      <c r="IYK1" s="46"/>
      <c r="IYL1" s="46"/>
      <c r="IYM1" s="46"/>
      <c r="IYN1" s="46"/>
      <c r="IYO1" s="46"/>
      <c r="IYP1" s="46"/>
      <c r="IYQ1" s="46"/>
      <c r="IYR1" s="46"/>
      <c r="IYS1" s="46"/>
      <c r="IYT1" s="46"/>
      <c r="IYU1" s="46"/>
      <c r="IYV1" s="46"/>
      <c r="IYW1" s="46"/>
      <c r="IYX1" s="46"/>
      <c r="IYY1" s="46"/>
      <c r="IYZ1" s="46"/>
      <c r="IZA1" s="46"/>
      <c r="IZB1" s="46"/>
      <c r="IZC1" s="46"/>
      <c r="IZD1" s="46"/>
      <c r="IZE1" s="46"/>
      <c r="IZF1" s="46"/>
      <c r="IZG1" s="46"/>
      <c r="IZH1" s="46"/>
      <c r="IZI1" s="46"/>
      <c r="IZJ1" s="46"/>
      <c r="IZK1" s="46"/>
      <c r="IZL1" s="46"/>
      <c r="IZM1" s="46"/>
      <c r="IZN1" s="46"/>
      <c r="IZO1" s="46"/>
      <c r="IZP1" s="46"/>
      <c r="IZQ1" s="46"/>
      <c r="IZR1" s="46"/>
      <c r="IZS1" s="46"/>
      <c r="IZT1" s="46"/>
      <c r="IZU1" s="46"/>
      <c r="IZV1" s="46"/>
      <c r="IZW1" s="46"/>
      <c r="IZX1" s="46"/>
      <c r="IZY1" s="46"/>
      <c r="IZZ1" s="46"/>
      <c r="JAA1" s="46"/>
      <c r="JAB1" s="46"/>
      <c r="JAC1" s="46"/>
      <c r="JAD1" s="46"/>
      <c r="JAE1" s="46"/>
      <c r="JAF1" s="46"/>
      <c r="JAG1" s="46"/>
      <c r="JAH1" s="46"/>
      <c r="JAI1" s="46"/>
      <c r="JAJ1" s="46"/>
      <c r="JAK1" s="46"/>
      <c r="JAL1" s="46"/>
      <c r="JAM1" s="46"/>
      <c r="JAN1" s="46"/>
      <c r="JAO1" s="46"/>
      <c r="JAP1" s="46"/>
      <c r="JAQ1" s="46"/>
      <c r="JAR1" s="46"/>
      <c r="JAS1" s="46"/>
      <c r="JAT1" s="46"/>
      <c r="JAU1" s="46"/>
      <c r="JAV1" s="46"/>
      <c r="JAW1" s="46"/>
      <c r="JAX1" s="46"/>
      <c r="JAY1" s="46"/>
      <c r="JAZ1" s="46"/>
      <c r="JBA1" s="46"/>
      <c r="JBB1" s="46"/>
      <c r="JBC1" s="46"/>
      <c r="JBD1" s="46"/>
      <c r="JBE1" s="46"/>
      <c r="JBF1" s="46"/>
      <c r="JBG1" s="46"/>
      <c r="JBH1" s="46"/>
      <c r="JBI1" s="46"/>
      <c r="JBJ1" s="46"/>
      <c r="JBK1" s="46"/>
      <c r="JBL1" s="46"/>
      <c r="JBM1" s="46"/>
      <c r="JBN1" s="46"/>
      <c r="JBO1" s="46"/>
      <c r="JBP1" s="46"/>
      <c r="JBQ1" s="46"/>
      <c r="JBR1" s="46"/>
      <c r="JBS1" s="46"/>
      <c r="JBT1" s="46"/>
      <c r="JBU1" s="46"/>
      <c r="JBV1" s="46"/>
      <c r="JBW1" s="46"/>
      <c r="JBX1" s="46"/>
      <c r="JBY1" s="46"/>
      <c r="JBZ1" s="46"/>
      <c r="JCA1" s="46"/>
      <c r="JCB1" s="46"/>
      <c r="JCC1" s="46"/>
      <c r="JCD1" s="46"/>
      <c r="JCE1" s="46"/>
      <c r="JCF1" s="46"/>
      <c r="JCG1" s="46"/>
      <c r="JCH1" s="46"/>
      <c r="JCI1" s="46"/>
      <c r="JCJ1" s="46"/>
      <c r="JCK1" s="46"/>
      <c r="JCL1" s="46"/>
      <c r="JCM1" s="46"/>
      <c r="JCN1" s="46"/>
      <c r="JCO1" s="46"/>
      <c r="JCP1" s="46"/>
      <c r="JCQ1" s="46"/>
      <c r="JCR1" s="46"/>
      <c r="JCS1" s="46"/>
      <c r="JCT1" s="46"/>
      <c r="JCU1" s="46"/>
      <c r="JCV1" s="46"/>
      <c r="JCW1" s="46"/>
      <c r="JCX1" s="46"/>
      <c r="JCY1" s="46"/>
      <c r="JCZ1" s="46"/>
      <c r="JDA1" s="46"/>
      <c r="JDB1" s="46"/>
      <c r="JDC1" s="46"/>
      <c r="JDD1" s="46"/>
      <c r="JDE1" s="46"/>
      <c r="JDF1" s="46"/>
      <c r="JDG1" s="46"/>
      <c r="JDH1" s="46"/>
      <c r="JDI1" s="46"/>
      <c r="JDJ1" s="46"/>
      <c r="JDK1" s="46"/>
      <c r="JDL1" s="46"/>
      <c r="JDM1" s="46"/>
      <c r="JDN1" s="46"/>
      <c r="JDO1" s="46"/>
      <c r="JDP1" s="46"/>
      <c r="JDQ1" s="46"/>
      <c r="JDR1" s="46"/>
      <c r="JDS1" s="46"/>
      <c r="JDT1" s="46"/>
      <c r="JDU1" s="46"/>
      <c r="JDV1" s="46"/>
      <c r="JDW1" s="46"/>
      <c r="JDX1" s="46"/>
      <c r="JDY1" s="46"/>
      <c r="JDZ1" s="46"/>
      <c r="JEA1" s="46"/>
      <c r="JEB1" s="46"/>
      <c r="JEC1" s="46"/>
      <c r="JED1" s="46"/>
      <c r="JEE1" s="46"/>
      <c r="JEF1" s="46"/>
      <c r="JEG1" s="46"/>
      <c r="JEH1" s="46"/>
      <c r="JEI1" s="46"/>
      <c r="JEJ1" s="46"/>
      <c r="JEK1" s="46"/>
      <c r="JEL1" s="46"/>
      <c r="JEM1" s="46"/>
      <c r="JEN1" s="46"/>
      <c r="JEO1" s="46"/>
      <c r="JEP1" s="46"/>
      <c r="JEQ1" s="46"/>
      <c r="JER1" s="46"/>
      <c r="JES1" s="46"/>
      <c r="JET1" s="46"/>
      <c r="JEU1" s="46"/>
      <c r="JEV1" s="46"/>
      <c r="JEW1" s="46"/>
      <c r="JEX1" s="46"/>
      <c r="JEY1" s="46"/>
      <c r="JEZ1" s="46"/>
      <c r="JFA1" s="46"/>
      <c r="JFB1" s="46"/>
      <c r="JFC1" s="46"/>
      <c r="JFD1" s="46"/>
      <c r="JFE1" s="46"/>
      <c r="JFF1" s="46"/>
      <c r="JFG1" s="46"/>
      <c r="JFH1" s="46"/>
      <c r="JFI1" s="46"/>
      <c r="JFJ1" s="46"/>
      <c r="JFK1" s="46"/>
      <c r="JFL1" s="46"/>
      <c r="JFM1" s="46"/>
      <c r="JFN1" s="46"/>
      <c r="JFO1" s="46"/>
      <c r="JFP1" s="46"/>
      <c r="JFQ1" s="46"/>
      <c r="JFR1" s="46"/>
      <c r="JFS1" s="46"/>
      <c r="JFT1" s="46"/>
      <c r="JFU1" s="46"/>
      <c r="JFV1" s="46"/>
      <c r="JFW1" s="46"/>
      <c r="JFX1" s="46"/>
      <c r="JFY1" s="46"/>
      <c r="JFZ1" s="46"/>
      <c r="JGA1" s="46"/>
      <c r="JGB1" s="46"/>
      <c r="JGC1" s="46"/>
      <c r="JGD1" s="46"/>
      <c r="JGE1" s="46"/>
      <c r="JGF1" s="46"/>
      <c r="JGG1" s="46"/>
      <c r="JGH1" s="46"/>
      <c r="JGI1" s="46"/>
      <c r="JGJ1" s="46"/>
      <c r="JGK1" s="46"/>
      <c r="JGL1" s="46"/>
      <c r="JGM1" s="46"/>
      <c r="JGN1" s="46"/>
      <c r="JGO1" s="46"/>
      <c r="JGP1" s="46"/>
      <c r="JGQ1" s="46"/>
      <c r="JGR1" s="46"/>
      <c r="JGS1" s="46"/>
      <c r="JGT1" s="46"/>
      <c r="JGU1" s="46"/>
      <c r="JGV1" s="46"/>
      <c r="JGW1" s="46"/>
      <c r="JGX1" s="46"/>
      <c r="JGY1" s="46"/>
      <c r="JGZ1" s="46"/>
      <c r="JHA1" s="46"/>
      <c r="JHB1" s="46"/>
      <c r="JHC1" s="46"/>
      <c r="JHD1" s="46"/>
      <c r="JHE1" s="46"/>
      <c r="JHF1" s="46"/>
      <c r="JHG1" s="46"/>
      <c r="JHH1" s="46"/>
      <c r="JHI1" s="46"/>
      <c r="JHJ1" s="46"/>
      <c r="JHK1" s="46"/>
      <c r="JHL1" s="46"/>
      <c r="JHM1" s="46"/>
      <c r="JHN1" s="46"/>
      <c r="JHO1" s="46"/>
      <c r="JHP1" s="46"/>
      <c r="JHQ1" s="46"/>
      <c r="JHR1" s="46"/>
      <c r="JHS1" s="46"/>
      <c r="JHT1" s="46"/>
      <c r="JHU1" s="46"/>
      <c r="JHV1" s="46"/>
      <c r="JHW1" s="46"/>
      <c r="JHX1" s="46"/>
      <c r="JHY1" s="46"/>
      <c r="JHZ1" s="46"/>
      <c r="JIA1" s="46"/>
      <c r="JIB1" s="46"/>
      <c r="JIC1" s="46"/>
      <c r="JID1" s="46"/>
      <c r="JIE1" s="46"/>
      <c r="JIF1" s="46"/>
      <c r="JIG1" s="46"/>
      <c r="JIH1" s="46"/>
      <c r="JII1" s="46"/>
      <c r="JIJ1" s="46"/>
      <c r="JIK1" s="46"/>
      <c r="JIL1" s="46"/>
      <c r="JIM1" s="46"/>
      <c r="JIN1" s="46"/>
      <c r="JIO1" s="46"/>
      <c r="JIP1" s="46"/>
      <c r="JIQ1" s="46"/>
      <c r="JIR1" s="46"/>
      <c r="JIS1" s="46"/>
      <c r="JIT1" s="46"/>
      <c r="JIU1" s="46"/>
      <c r="JIV1" s="46"/>
      <c r="JIW1" s="46"/>
      <c r="JIX1" s="46"/>
      <c r="JIY1" s="46"/>
      <c r="JIZ1" s="46"/>
      <c r="JJA1" s="46"/>
      <c r="JJB1" s="46"/>
      <c r="JJC1" s="46"/>
      <c r="JJD1" s="46"/>
      <c r="JJE1" s="46"/>
      <c r="JJF1" s="46"/>
      <c r="JJG1" s="46"/>
      <c r="JJH1" s="46"/>
      <c r="JJI1" s="46"/>
      <c r="JJJ1" s="46"/>
      <c r="JJK1" s="46"/>
      <c r="JJL1" s="46"/>
      <c r="JJM1" s="46"/>
      <c r="JJN1" s="46"/>
      <c r="JJO1" s="46"/>
      <c r="JJP1" s="46"/>
      <c r="JJQ1" s="46"/>
      <c r="JJR1" s="46"/>
      <c r="JJS1" s="46"/>
      <c r="JJT1" s="46"/>
      <c r="JJU1" s="46"/>
      <c r="JJV1" s="46"/>
      <c r="JJW1" s="46"/>
      <c r="JJX1" s="46"/>
      <c r="JJY1" s="46"/>
      <c r="JJZ1" s="46"/>
      <c r="JKA1" s="46"/>
      <c r="JKB1" s="46"/>
      <c r="JKC1" s="46"/>
      <c r="JKD1" s="46"/>
      <c r="JKE1" s="46"/>
      <c r="JKF1" s="46"/>
      <c r="JKG1" s="46"/>
      <c r="JKH1" s="46"/>
      <c r="JKI1" s="46"/>
      <c r="JKJ1" s="46"/>
      <c r="JKK1" s="46"/>
      <c r="JKL1" s="46"/>
      <c r="JKM1" s="46"/>
      <c r="JKN1" s="46"/>
      <c r="JKO1" s="46"/>
      <c r="JKP1" s="46"/>
      <c r="JKQ1" s="46"/>
      <c r="JKR1" s="46"/>
      <c r="JKS1" s="46"/>
      <c r="JKT1" s="46"/>
      <c r="JKU1" s="46"/>
      <c r="JKV1" s="46"/>
      <c r="JKW1" s="46"/>
      <c r="JKX1" s="46"/>
      <c r="JKY1" s="46"/>
      <c r="JKZ1" s="46"/>
      <c r="JLA1" s="46"/>
      <c r="JLB1" s="46"/>
      <c r="JLC1" s="46"/>
      <c r="JLD1" s="46"/>
      <c r="JLE1" s="46"/>
      <c r="JLF1" s="46"/>
      <c r="JLG1" s="46"/>
      <c r="JLH1" s="46"/>
      <c r="JLI1" s="46"/>
      <c r="JLJ1" s="46"/>
      <c r="JLK1" s="46"/>
      <c r="JLL1" s="46"/>
      <c r="JLM1" s="46"/>
      <c r="JLN1" s="46"/>
      <c r="JLO1" s="46"/>
      <c r="JLP1" s="46"/>
      <c r="JLQ1" s="46"/>
      <c r="JLR1" s="46"/>
      <c r="JLS1" s="46"/>
      <c r="JLT1" s="46"/>
      <c r="JLU1" s="46"/>
      <c r="JLV1" s="46"/>
      <c r="JLW1" s="46"/>
      <c r="JLX1" s="46"/>
      <c r="JLY1" s="46"/>
      <c r="JLZ1" s="46"/>
      <c r="JMA1" s="46"/>
      <c r="JMB1" s="46"/>
      <c r="JMC1" s="46"/>
      <c r="JMD1" s="46"/>
      <c r="JME1" s="46"/>
      <c r="JMF1" s="46"/>
      <c r="JMG1" s="46"/>
      <c r="JMH1" s="46"/>
      <c r="JMI1" s="46"/>
      <c r="JMJ1" s="46"/>
      <c r="JMK1" s="46"/>
      <c r="JML1" s="46"/>
      <c r="JMM1" s="46"/>
      <c r="JMN1" s="46"/>
      <c r="JMO1" s="46"/>
      <c r="JMP1" s="46"/>
      <c r="JMQ1" s="46"/>
      <c r="JMR1" s="46"/>
      <c r="JMS1" s="46"/>
      <c r="JMT1" s="46"/>
      <c r="JMU1" s="46"/>
      <c r="JMV1" s="46"/>
      <c r="JMW1" s="46"/>
      <c r="JMX1" s="46"/>
      <c r="JMY1" s="46"/>
      <c r="JMZ1" s="46"/>
      <c r="JNA1" s="46"/>
      <c r="JNB1" s="46"/>
      <c r="JNC1" s="46"/>
      <c r="JND1" s="46"/>
      <c r="JNE1" s="46"/>
      <c r="JNF1" s="46"/>
      <c r="JNG1" s="46"/>
      <c r="JNH1" s="46"/>
      <c r="JNI1" s="46"/>
      <c r="JNJ1" s="46"/>
      <c r="JNK1" s="46"/>
      <c r="JNL1" s="46"/>
      <c r="JNM1" s="46"/>
      <c r="JNN1" s="46"/>
      <c r="JNO1" s="46"/>
      <c r="JNP1" s="46"/>
      <c r="JNQ1" s="46"/>
      <c r="JNR1" s="46"/>
      <c r="JNS1" s="46"/>
      <c r="JNT1" s="46"/>
      <c r="JNU1" s="46"/>
      <c r="JNV1" s="46"/>
      <c r="JNW1" s="46"/>
      <c r="JNX1" s="46"/>
      <c r="JNY1" s="46"/>
      <c r="JNZ1" s="46"/>
      <c r="JOA1" s="46"/>
      <c r="JOB1" s="46"/>
      <c r="JOC1" s="46"/>
      <c r="JOD1" s="46"/>
      <c r="JOE1" s="46"/>
      <c r="JOF1" s="46"/>
      <c r="JOG1" s="46"/>
      <c r="JOH1" s="46"/>
      <c r="JOI1" s="46"/>
      <c r="JOJ1" s="46"/>
      <c r="JOK1" s="46"/>
      <c r="JOL1" s="46"/>
      <c r="JOM1" s="46"/>
      <c r="JON1" s="46"/>
      <c r="JOO1" s="46"/>
      <c r="JOP1" s="46"/>
      <c r="JOQ1" s="46"/>
      <c r="JOR1" s="46"/>
      <c r="JOS1" s="46"/>
      <c r="JOT1" s="46"/>
      <c r="JOU1" s="46"/>
      <c r="JOV1" s="46"/>
      <c r="JOW1" s="46"/>
      <c r="JOX1" s="46"/>
      <c r="JOY1" s="46"/>
      <c r="JOZ1" s="46"/>
      <c r="JPA1" s="46"/>
      <c r="JPB1" s="46"/>
      <c r="JPC1" s="46"/>
      <c r="JPD1" s="46"/>
      <c r="JPE1" s="46"/>
      <c r="JPF1" s="46"/>
      <c r="JPG1" s="46"/>
      <c r="JPH1" s="46"/>
      <c r="JPI1" s="46"/>
      <c r="JPJ1" s="46"/>
      <c r="JPK1" s="46"/>
      <c r="JPL1" s="46"/>
      <c r="JPM1" s="46"/>
      <c r="JPN1" s="46"/>
      <c r="JPO1" s="46"/>
      <c r="JPP1" s="46"/>
      <c r="JPQ1" s="46"/>
      <c r="JPR1" s="46"/>
      <c r="JPS1" s="46"/>
      <c r="JPT1" s="46"/>
      <c r="JPU1" s="46"/>
      <c r="JPV1" s="46"/>
      <c r="JPW1" s="46"/>
      <c r="JPX1" s="46"/>
      <c r="JPY1" s="46"/>
      <c r="JPZ1" s="46"/>
      <c r="JQA1" s="46"/>
      <c r="JQB1" s="46"/>
      <c r="JQC1" s="46"/>
      <c r="JQD1" s="46"/>
      <c r="JQE1" s="46"/>
      <c r="JQF1" s="46"/>
      <c r="JQG1" s="46"/>
      <c r="JQH1" s="46"/>
      <c r="JQI1" s="46"/>
      <c r="JQJ1" s="46"/>
      <c r="JQK1" s="46"/>
      <c r="JQL1" s="46"/>
      <c r="JQM1" s="46"/>
      <c r="JQN1" s="46"/>
      <c r="JQO1" s="46"/>
      <c r="JQP1" s="46"/>
      <c r="JQQ1" s="46"/>
      <c r="JQR1" s="46"/>
      <c r="JQS1" s="46"/>
      <c r="JQT1" s="46"/>
      <c r="JQU1" s="46"/>
      <c r="JQV1" s="46"/>
      <c r="JQW1" s="46"/>
      <c r="JQX1" s="46"/>
      <c r="JQY1" s="46"/>
      <c r="JQZ1" s="46"/>
      <c r="JRA1" s="46"/>
      <c r="JRB1" s="46"/>
      <c r="JRC1" s="46"/>
      <c r="JRD1" s="46"/>
      <c r="JRE1" s="46"/>
      <c r="JRF1" s="46"/>
      <c r="JRG1" s="46"/>
      <c r="JRH1" s="46"/>
      <c r="JRI1" s="46"/>
      <c r="JRJ1" s="46"/>
      <c r="JRK1" s="46"/>
      <c r="JRL1" s="46"/>
      <c r="JRM1" s="46"/>
      <c r="JRN1" s="46"/>
      <c r="JRO1" s="46"/>
      <c r="JRP1" s="46"/>
      <c r="JRQ1" s="46"/>
      <c r="JRR1" s="46"/>
      <c r="JRS1" s="46"/>
      <c r="JRT1" s="46"/>
      <c r="JRU1" s="46"/>
      <c r="JRV1" s="46"/>
      <c r="JRW1" s="46"/>
      <c r="JRX1" s="46"/>
      <c r="JRY1" s="46"/>
      <c r="JRZ1" s="46"/>
      <c r="JSA1" s="46"/>
      <c r="JSB1" s="46"/>
      <c r="JSC1" s="46"/>
      <c r="JSD1" s="46"/>
      <c r="JSE1" s="46"/>
      <c r="JSF1" s="46"/>
      <c r="JSG1" s="46"/>
      <c r="JSH1" s="46"/>
      <c r="JSI1" s="46"/>
      <c r="JSJ1" s="46"/>
      <c r="JSK1" s="46"/>
      <c r="JSL1" s="46"/>
      <c r="JSM1" s="46"/>
      <c r="JSN1" s="46"/>
      <c r="JSO1" s="46"/>
      <c r="JSP1" s="46"/>
      <c r="JSQ1" s="46"/>
      <c r="JSR1" s="46"/>
      <c r="JSS1" s="46"/>
      <c r="JST1" s="46"/>
      <c r="JSU1" s="46"/>
      <c r="JSV1" s="46"/>
      <c r="JSW1" s="46"/>
      <c r="JSX1" s="46"/>
      <c r="JSY1" s="46"/>
      <c r="JSZ1" s="46"/>
      <c r="JTA1" s="46"/>
      <c r="JTB1" s="46"/>
      <c r="JTC1" s="46"/>
      <c r="JTD1" s="46"/>
      <c r="JTE1" s="46"/>
      <c r="JTF1" s="46"/>
      <c r="JTG1" s="46"/>
      <c r="JTH1" s="46"/>
      <c r="JTI1" s="46"/>
      <c r="JTJ1" s="46"/>
      <c r="JTK1" s="46"/>
      <c r="JTL1" s="46"/>
      <c r="JTM1" s="46"/>
      <c r="JTN1" s="46"/>
      <c r="JTO1" s="46"/>
      <c r="JTP1" s="46"/>
      <c r="JTQ1" s="46"/>
      <c r="JTR1" s="46"/>
      <c r="JTS1" s="46"/>
      <c r="JTT1" s="46"/>
      <c r="JTU1" s="46"/>
      <c r="JTV1" s="46"/>
      <c r="JTW1" s="46"/>
      <c r="JTX1" s="46"/>
      <c r="JTY1" s="46"/>
      <c r="JTZ1" s="46"/>
      <c r="JUA1" s="46"/>
      <c r="JUB1" s="46"/>
      <c r="JUC1" s="46"/>
      <c r="JUD1" s="46"/>
      <c r="JUE1" s="46"/>
      <c r="JUF1" s="46"/>
      <c r="JUG1" s="46"/>
      <c r="JUH1" s="46"/>
      <c r="JUI1" s="46"/>
      <c r="JUJ1" s="46"/>
      <c r="JUK1" s="46"/>
      <c r="JUL1" s="46"/>
      <c r="JUM1" s="46"/>
      <c r="JUN1" s="46"/>
      <c r="JUO1" s="46"/>
      <c r="JUP1" s="46"/>
      <c r="JUQ1" s="46"/>
      <c r="JUR1" s="46"/>
      <c r="JUS1" s="46"/>
      <c r="JUT1" s="46"/>
      <c r="JUU1" s="46"/>
      <c r="JUV1" s="46"/>
      <c r="JUW1" s="46"/>
      <c r="JUX1" s="46"/>
      <c r="JUY1" s="46"/>
      <c r="JUZ1" s="46"/>
      <c r="JVA1" s="46"/>
      <c r="JVB1" s="46"/>
      <c r="JVC1" s="46"/>
      <c r="JVD1" s="46"/>
      <c r="JVE1" s="46"/>
      <c r="JVF1" s="46"/>
      <c r="JVG1" s="46"/>
      <c r="JVH1" s="46"/>
      <c r="JVI1" s="46"/>
      <c r="JVJ1" s="46"/>
      <c r="JVK1" s="46"/>
      <c r="JVL1" s="46"/>
      <c r="JVM1" s="46"/>
      <c r="JVN1" s="46"/>
      <c r="JVO1" s="46"/>
      <c r="JVP1" s="46"/>
      <c r="JVQ1" s="46"/>
      <c r="JVR1" s="46"/>
      <c r="JVS1" s="46"/>
      <c r="JVT1" s="46"/>
      <c r="JVU1" s="46"/>
      <c r="JVV1" s="46"/>
      <c r="JVW1" s="46"/>
      <c r="JVX1" s="46"/>
      <c r="JVY1" s="46"/>
      <c r="JVZ1" s="46"/>
      <c r="JWA1" s="46"/>
      <c r="JWB1" s="46"/>
      <c r="JWC1" s="46"/>
      <c r="JWD1" s="46"/>
      <c r="JWE1" s="46"/>
      <c r="JWF1" s="46"/>
      <c r="JWG1" s="46"/>
      <c r="JWH1" s="46"/>
      <c r="JWI1" s="46"/>
      <c r="JWJ1" s="46"/>
      <c r="JWK1" s="46"/>
      <c r="JWL1" s="46"/>
      <c r="JWM1" s="46"/>
      <c r="JWN1" s="46"/>
      <c r="JWO1" s="46"/>
      <c r="JWP1" s="46"/>
      <c r="JWQ1" s="46"/>
      <c r="JWR1" s="46"/>
      <c r="JWS1" s="46"/>
      <c r="JWT1" s="46"/>
      <c r="JWU1" s="46"/>
      <c r="JWV1" s="46"/>
      <c r="JWW1" s="46"/>
      <c r="JWX1" s="46"/>
      <c r="JWY1" s="46"/>
      <c r="JWZ1" s="46"/>
      <c r="JXA1" s="46"/>
      <c r="JXB1" s="46"/>
      <c r="JXC1" s="46"/>
      <c r="JXD1" s="46"/>
      <c r="JXE1" s="46"/>
      <c r="JXF1" s="46"/>
      <c r="JXG1" s="46"/>
      <c r="JXH1" s="46"/>
      <c r="JXI1" s="46"/>
      <c r="JXJ1" s="46"/>
      <c r="JXK1" s="46"/>
      <c r="JXL1" s="46"/>
      <c r="JXM1" s="46"/>
      <c r="JXN1" s="46"/>
      <c r="JXO1" s="46"/>
      <c r="JXP1" s="46"/>
      <c r="JXQ1" s="46"/>
      <c r="JXR1" s="46"/>
      <c r="JXS1" s="46"/>
      <c r="JXT1" s="46"/>
      <c r="JXU1" s="46"/>
      <c r="JXV1" s="46"/>
      <c r="JXW1" s="46"/>
      <c r="JXX1" s="46"/>
      <c r="JXY1" s="46"/>
      <c r="JXZ1" s="46"/>
      <c r="JYA1" s="46"/>
      <c r="JYB1" s="46"/>
      <c r="JYC1" s="46"/>
      <c r="JYD1" s="46"/>
      <c r="JYE1" s="46"/>
      <c r="JYF1" s="46"/>
      <c r="JYG1" s="46"/>
      <c r="JYH1" s="46"/>
      <c r="JYI1" s="46"/>
      <c r="JYJ1" s="46"/>
      <c r="JYK1" s="46"/>
      <c r="JYL1" s="46"/>
      <c r="JYM1" s="46"/>
      <c r="JYN1" s="46"/>
      <c r="JYO1" s="46"/>
      <c r="JYP1" s="46"/>
      <c r="JYQ1" s="46"/>
      <c r="JYR1" s="46"/>
      <c r="JYS1" s="46"/>
      <c r="JYT1" s="46"/>
      <c r="JYU1" s="46"/>
      <c r="JYV1" s="46"/>
      <c r="JYW1" s="46"/>
      <c r="JYX1" s="46"/>
      <c r="JYY1" s="46"/>
      <c r="JYZ1" s="46"/>
      <c r="JZA1" s="46"/>
      <c r="JZB1" s="46"/>
      <c r="JZC1" s="46"/>
      <c r="JZD1" s="46"/>
      <c r="JZE1" s="46"/>
      <c r="JZF1" s="46"/>
      <c r="JZG1" s="46"/>
      <c r="JZH1" s="46"/>
      <c r="JZI1" s="46"/>
      <c r="JZJ1" s="46"/>
      <c r="JZK1" s="46"/>
      <c r="JZL1" s="46"/>
      <c r="JZM1" s="46"/>
      <c r="JZN1" s="46"/>
      <c r="JZO1" s="46"/>
      <c r="JZP1" s="46"/>
      <c r="JZQ1" s="46"/>
      <c r="JZR1" s="46"/>
      <c r="JZS1" s="46"/>
      <c r="JZT1" s="46"/>
      <c r="JZU1" s="46"/>
      <c r="JZV1" s="46"/>
      <c r="JZW1" s="46"/>
      <c r="JZX1" s="46"/>
      <c r="JZY1" s="46"/>
      <c r="JZZ1" s="46"/>
      <c r="KAA1" s="46"/>
      <c r="KAB1" s="46"/>
      <c r="KAC1" s="46"/>
      <c r="KAD1" s="46"/>
      <c r="KAE1" s="46"/>
      <c r="KAF1" s="46"/>
      <c r="KAG1" s="46"/>
      <c r="KAH1" s="46"/>
      <c r="KAI1" s="46"/>
      <c r="KAJ1" s="46"/>
      <c r="KAK1" s="46"/>
      <c r="KAL1" s="46"/>
      <c r="KAM1" s="46"/>
      <c r="KAN1" s="46"/>
      <c r="KAO1" s="46"/>
      <c r="KAP1" s="46"/>
      <c r="KAQ1" s="46"/>
      <c r="KAR1" s="46"/>
      <c r="KAS1" s="46"/>
      <c r="KAT1" s="46"/>
      <c r="KAU1" s="46"/>
      <c r="KAV1" s="46"/>
      <c r="KAW1" s="46"/>
      <c r="KAX1" s="46"/>
      <c r="KAY1" s="46"/>
      <c r="KAZ1" s="46"/>
      <c r="KBA1" s="46"/>
      <c r="KBB1" s="46"/>
      <c r="KBC1" s="46"/>
      <c r="KBD1" s="46"/>
      <c r="KBE1" s="46"/>
      <c r="KBF1" s="46"/>
      <c r="KBG1" s="46"/>
      <c r="KBH1" s="46"/>
      <c r="KBI1" s="46"/>
      <c r="KBJ1" s="46"/>
      <c r="KBK1" s="46"/>
      <c r="KBL1" s="46"/>
      <c r="KBM1" s="46"/>
      <c r="KBN1" s="46"/>
      <c r="KBO1" s="46"/>
      <c r="KBP1" s="46"/>
      <c r="KBQ1" s="46"/>
      <c r="KBR1" s="46"/>
      <c r="KBS1" s="46"/>
      <c r="KBT1" s="46"/>
      <c r="KBU1" s="46"/>
      <c r="KBV1" s="46"/>
      <c r="KBW1" s="46"/>
      <c r="KBX1" s="46"/>
      <c r="KBY1" s="46"/>
      <c r="KBZ1" s="46"/>
      <c r="KCA1" s="46"/>
      <c r="KCB1" s="46"/>
      <c r="KCC1" s="46"/>
      <c r="KCD1" s="46"/>
      <c r="KCE1" s="46"/>
      <c r="KCF1" s="46"/>
      <c r="KCG1" s="46"/>
      <c r="KCH1" s="46"/>
      <c r="KCI1" s="46"/>
      <c r="KCJ1" s="46"/>
      <c r="KCK1" s="46"/>
      <c r="KCL1" s="46"/>
      <c r="KCM1" s="46"/>
      <c r="KCN1" s="46"/>
      <c r="KCO1" s="46"/>
      <c r="KCP1" s="46"/>
      <c r="KCQ1" s="46"/>
      <c r="KCR1" s="46"/>
      <c r="KCS1" s="46"/>
      <c r="KCT1" s="46"/>
      <c r="KCU1" s="46"/>
      <c r="KCV1" s="46"/>
      <c r="KCW1" s="46"/>
      <c r="KCX1" s="46"/>
      <c r="KCY1" s="46"/>
      <c r="KCZ1" s="46"/>
      <c r="KDA1" s="46"/>
      <c r="KDB1" s="46"/>
      <c r="KDC1" s="46"/>
      <c r="KDD1" s="46"/>
      <c r="KDE1" s="46"/>
      <c r="KDF1" s="46"/>
      <c r="KDG1" s="46"/>
      <c r="KDH1" s="46"/>
      <c r="KDI1" s="46"/>
      <c r="KDJ1" s="46"/>
      <c r="KDK1" s="46"/>
      <c r="KDL1" s="46"/>
      <c r="KDM1" s="46"/>
      <c r="KDN1" s="46"/>
      <c r="KDO1" s="46"/>
      <c r="KDP1" s="46"/>
      <c r="KDQ1" s="46"/>
      <c r="KDR1" s="46"/>
      <c r="KDS1" s="46"/>
      <c r="KDT1" s="46"/>
      <c r="KDU1" s="46"/>
      <c r="KDV1" s="46"/>
      <c r="KDW1" s="46"/>
      <c r="KDX1" s="46"/>
      <c r="KDY1" s="46"/>
      <c r="KDZ1" s="46"/>
      <c r="KEA1" s="46"/>
      <c r="KEB1" s="46"/>
      <c r="KEC1" s="46"/>
      <c r="KED1" s="46"/>
      <c r="KEE1" s="46"/>
      <c r="KEF1" s="46"/>
      <c r="KEG1" s="46"/>
      <c r="KEH1" s="46"/>
      <c r="KEI1" s="46"/>
      <c r="KEJ1" s="46"/>
      <c r="KEK1" s="46"/>
      <c r="KEL1" s="46"/>
      <c r="KEM1" s="46"/>
      <c r="KEN1" s="46"/>
      <c r="KEO1" s="46"/>
      <c r="KEP1" s="46"/>
      <c r="KEQ1" s="46"/>
      <c r="KER1" s="46"/>
      <c r="KES1" s="46"/>
      <c r="KET1" s="46"/>
      <c r="KEU1" s="46"/>
      <c r="KEV1" s="46"/>
      <c r="KEW1" s="46"/>
      <c r="KEX1" s="46"/>
      <c r="KEY1" s="46"/>
      <c r="KEZ1" s="46"/>
      <c r="KFA1" s="46"/>
      <c r="KFB1" s="46"/>
      <c r="KFC1" s="46"/>
      <c r="KFD1" s="46"/>
      <c r="KFE1" s="46"/>
      <c r="KFF1" s="46"/>
      <c r="KFG1" s="46"/>
      <c r="KFH1" s="46"/>
      <c r="KFI1" s="46"/>
      <c r="KFJ1" s="46"/>
      <c r="KFK1" s="46"/>
      <c r="KFL1" s="46"/>
      <c r="KFM1" s="46"/>
      <c r="KFN1" s="46"/>
      <c r="KFO1" s="46"/>
      <c r="KFP1" s="46"/>
      <c r="KFQ1" s="46"/>
      <c r="KFR1" s="46"/>
      <c r="KFS1" s="46"/>
      <c r="KFT1" s="46"/>
      <c r="KFU1" s="46"/>
      <c r="KFV1" s="46"/>
      <c r="KFW1" s="46"/>
      <c r="KFX1" s="46"/>
      <c r="KFY1" s="46"/>
      <c r="KFZ1" s="46"/>
      <c r="KGA1" s="46"/>
      <c r="KGB1" s="46"/>
      <c r="KGC1" s="46"/>
      <c r="KGD1" s="46"/>
      <c r="KGE1" s="46"/>
      <c r="KGF1" s="46"/>
      <c r="KGG1" s="46"/>
      <c r="KGH1" s="46"/>
      <c r="KGI1" s="46"/>
      <c r="KGJ1" s="46"/>
      <c r="KGK1" s="46"/>
      <c r="KGL1" s="46"/>
      <c r="KGM1" s="46"/>
      <c r="KGN1" s="46"/>
      <c r="KGO1" s="46"/>
      <c r="KGP1" s="46"/>
      <c r="KGQ1" s="46"/>
      <c r="KGR1" s="46"/>
      <c r="KGS1" s="46"/>
      <c r="KGT1" s="46"/>
      <c r="KGU1" s="46"/>
      <c r="KGV1" s="46"/>
      <c r="KGW1" s="46"/>
      <c r="KGX1" s="46"/>
      <c r="KGY1" s="46"/>
      <c r="KGZ1" s="46"/>
      <c r="KHA1" s="46"/>
      <c r="KHB1" s="46"/>
      <c r="KHC1" s="46"/>
      <c r="KHD1" s="46"/>
      <c r="KHE1" s="46"/>
      <c r="KHF1" s="46"/>
      <c r="KHG1" s="46"/>
      <c r="KHH1" s="46"/>
      <c r="KHI1" s="46"/>
      <c r="KHJ1" s="46"/>
      <c r="KHK1" s="46"/>
      <c r="KHL1" s="46"/>
      <c r="KHM1" s="46"/>
      <c r="KHN1" s="46"/>
      <c r="KHO1" s="46"/>
      <c r="KHP1" s="46"/>
      <c r="KHQ1" s="46"/>
      <c r="KHR1" s="46"/>
      <c r="KHS1" s="46"/>
      <c r="KHT1" s="46"/>
      <c r="KHU1" s="46"/>
      <c r="KHV1" s="46"/>
      <c r="KHW1" s="46"/>
      <c r="KHX1" s="46"/>
      <c r="KHY1" s="46"/>
      <c r="KHZ1" s="46"/>
      <c r="KIA1" s="46"/>
      <c r="KIB1" s="46"/>
      <c r="KIC1" s="46"/>
      <c r="KID1" s="46"/>
      <c r="KIE1" s="46"/>
      <c r="KIF1" s="46"/>
      <c r="KIG1" s="46"/>
      <c r="KIH1" s="46"/>
      <c r="KII1" s="46"/>
      <c r="KIJ1" s="46"/>
      <c r="KIK1" s="46"/>
      <c r="KIL1" s="46"/>
      <c r="KIM1" s="46"/>
      <c r="KIN1" s="46"/>
      <c r="KIO1" s="46"/>
      <c r="KIP1" s="46"/>
      <c r="KIQ1" s="46"/>
      <c r="KIR1" s="46"/>
      <c r="KIS1" s="46"/>
      <c r="KIT1" s="46"/>
      <c r="KIU1" s="46"/>
      <c r="KIV1" s="46"/>
      <c r="KIW1" s="46"/>
      <c r="KIX1" s="46"/>
      <c r="KIY1" s="46"/>
      <c r="KIZ1" s="46"/>
      <c r="KJA1" s="46"/>
      <c r="KJB1" s="46"/>
      <c r="KJC1" s="46"/>
      <c r="KJD1" s="46"/>
      <c r="KJE1" s="46"/>
      <c r="KJF1" s="46"/>
      <c r="KJG1" s="46"/>
      <c r="KJH1" s="46"/>
      <c r="KJI1" s="46"/>
      <c r="KJJ1" s="46"/>
      <c r="KJK1" s="46"/>
      <c r="KJL1" s="46"/>
      <c r="KJM1" s="46"/>
      <c r="KJN1" s="46"/>
      <c r="KJO1" s="46"/>
      <c r="KJP1" s="46"/>
      <c r="KJQ1" s="46"/>
      <c r="KJR1" s="46"/>
      <c r="KJS1" s="46"/>
      <c r="KJT1" s="46"/>
      <c r="KJU1" s="46"/>
      <c r="KJV1" s="46"/>
      <c r="KJW1" s="46"/>
      <c r="KJX1" s="46"/>
      <c r="KJY1" s="46"/>
      <c r="KJZ1" s="46"/>
      <c r="KKA1" s="46"/>
      <c r="KKB1" s="46"/>
      <c r="KKC1" s="46"/>
      <c r="KKD1" s="46"/>
      <c r="KKE1" s="46"/>
      <c r="KKF1" s="46"/>
      <c r="KKG1" s="46"/>
      <c r="KKH1" s="46"/>
      <c r="KKI1" s="46"/>
      <c r="KKJ1" s="46"/>
      <c r="KKK1" s="46"/>
      <c r="KKL1" s="46"/>
      <c r="KKM1" s="46"/>
      <c r="KKN1" s="46"/>
      <c r="KKO1" s="46"/>
      <c r="KKP1" s="46"/>
      <c r="KKQ1" s="46"/>
      <c r="KKR1" s="46"/>
      <c r="KKS1" s="46"/>
      <c r="KKT1" s="46"/>
      <c r="KKU1" s="46"/>
      <c r="KKV1" s="46"/>
      <c r="KKW1" s="46"/>
      <c r="KKX1" s="46"/>
      <c r="KKY1" s="46"/>
      <c r="KKZ1" s="46"/>
      <c r="KLA1" s="46"/>
      <c r="KLB1" s="46"/>
      <c r="KLC1" s="46"/>
      <c r="KLD1" s="46"/>
      <c r="KLE1" s="46"/>
      <c r="KLF1" s="46"/>
      <c r="KLG1" s="46"/>
      <c r="KLH1" s="46"/>
      <c r="KLI1" s="46"/>
      <c r="KLJ1" s="46"/>
      <c r="KLK1" s="46"/>
      <c r="KLL1" s="46"/>
      <c r="KLM1" s="46"/>
      <c r="KLN1" s="46"/>
      <c r="KLO1" s="46"/>
      <c r="KLP1" s="46"/>
      <c r="KLQ1" s="46"/>
      <c r="KLR1" s="46"/>
      <c r="KLS1" s="46"/>
      <c r="KLT1" s="46"/>
      <c r="KLU1" s="46"/>
      <c r="KLV1" s="46"/>
      <c r="KLW1" s="46"/>
      <c r="KLX1" s="46"/>
      <c r="KLY1" s="46"/>
      <c r="KLZ1" s="46"/>
      <c r="KMA1" s="46"/>
      <c r="KMB1" s="46"/>
      <c r="KMC1" s="46"/>
      <c r="KMD1" s="46"/>
      <c r="KME1" s="46"/>
      <c r="KMF1" s="46"/>
      <c r="KMG1" s="46"/>
      <c r="KMH1" s="46"/>
      <c r="KMI1" s="46"/>
      <c r="KMJ1" s="46"/>
      <c r="KMK1" s="46"/>
      <c r="KML1" s="46"/>
      <c r="KMM1" s="46"/>
      <c r="KMN1" s="46"/>
      <c r="KMO1" s="46"/>
      <c r="KMP1" s="46"/>
      <c r="KMQ1" s="46"/>
      <c r="KMR1" s="46"/>
      <c r="KMS1" s="46"/>
      <c r="KMT1" s="46"/>
      <c r="KMU1" s="46"/>
      <c r="KMV1" s="46"/>
      <c r="KMW1" s="46"/>
      <c r="KMX1" s="46"/>
      <c r="KMY1" s="46"/>
      <c r="KMZ1" s="46"/>
      <c r="KNA1" s="46"/>
      <c r="KNB1" s="46"/>
      <c r="KNC1" s="46"/>
      <c r="KND1" s="46"/>
      <c r="KNE1" s="46"/>
      <c r="KNF1" s="46"/>
      <c r="KNG1" s="46"/>
      <c r="KNH1" s="46"/>
      <c r="KNI1" s="46"/>
      <c r="KNJ1" s="46"/>
      <c r="KNK1" s="46"/>
      <c r="KNL1" s="46"/>
      <c r="KNM1" s="46"/>
      <c r="KNN1" s="46"/>
      <c r="KNO1" s="46"/>
      <c r="KNP1" s="46"/>
      <c r="KNQ1" s="46"/>
      <c r="KNR1" s="46"/>
      <c r="KNS1" s="46"/>
      <c r="KNT1" s="46"/>
      <c r="KNU1" s="46"/>
      <c r="KNV1" s="46"/>
      <c r="KNW1" s="46"/>
      <c r="KNX1" s="46"/>
      <c r="KNY1" s="46"/>
      <c r="KNZ1" s="46"/>
      <c r="KOA1" s="46"/>
      <c r="KOB1" s="46"/>
      <c r="KOC1" s="46"/>
      <c r="KOD1" s="46"/>
      <c r="KOE1" s="46"/>
      <c r="KOF1" s="46"/>
      <c r="KOG1" s="46"/>
      <c r="KOH1" s="46"/>
      <c r="KOI1" s="46"/>
      <c r="KOJ1" s="46"/>
      <c r="KOK1" s="46"/>
      <c r="KOL1" s="46"/>
      <c r="KOM1" s="46"/>
      <c r="KON1" s="46"/>
      <c r="KOO1" s="46"/>
      <c r="KOP1" s="46"/>
      <c r="KOQ1" s="46"/>
      <c r="KOR1" s="46"/>
      <c r="KOS1" s="46"/>
      <c r="KOT1" s="46"/>
      <c r="KOU1" s="46"/>
      <c r="KOV1" s="46"/>
      <c r="KOW1" s="46"/>
      <c r="KOX1" s="46"/>
      <c r="KOY1" s="46"/>
      <c r="KOZ1" s="46"/>
      <c r="KPA1" s="46"/>
      <c r="KPB1" s="46"/>
      <c r="KPC1" s="46"/>
      <c r="KPD1" s="46"/>
      <c r="KPE1" s="46"/>
      <c r="KPF1" s="46"/>
      <c r="KPG1" s="46"/>
      <c r="KPH1" s="46"/>
      <c r="KPI1" s="46"/>
      <c r="KPJ1" s="46"/>
      <c r="KPK1" s="46"/>
      <c r="KPL1" s="46"/>
      <c r="KPM1" s="46"/>
      <c r="KPN1" s="46"/>
      <c r="KPO1" s="46"/>
      <c r="KPP1" s="46"/>
      <c r="KPQ1" s="46"/>
      <c r="KPR1" s="46"/>
      <c r="KPS1" s="46"/>
      <c r="KPT1" s="46"/>
      <c r="KPU1" s="46"/>
      <c r="KPV1" s="46"/>
      <c r="KPW1" s="46"/>
      <c r="KPX1" s="46"/>
      <c r="KPY1" s="46"/>
      <c r="KPZ1" s="46"/>
      <c r="KQA1" s="46"/>
      <c r="KQB1" s="46"/>
      <c r="KQC1" s="46"/>
      <c r="KQD1" s="46"/>
      <c r="KQE1" s="46"/>
      <c r="KQF1" s="46"/>
      <c r="KQG1" s="46"/>
      <c r="KQH1" s="46"/>
      <c r="KQI1" s="46"/>
      <c r="KQJ1" s="46"/>
      <c r="KQK1" s="46"/>
      <c r="KQL1" s="46"/>
      <c r="KQM1" s="46"/>
      <c r="KQN1" s="46"/>
      <c r="KQO1" s="46"/>
      <c r="KQP1" s="46"/>
      <c r="KQQ1" s="46"/>
      <c r="KQR1" s="46"/>
      <c r="KQS1" s="46"/>
      <c r="KQT1" s="46"/>
      <c r="KQU1" s="46"/>
      <c r="KQV1" s="46"/>
      <c r="KQW1" s="46"/>
      <c r="KQX1" s="46"/>
      <c r="KQY1" s="46"/>
      <c r="KQZ1" s="46"/>
      <c r="KRA1" s="46"/>
      <c r="KRB1" s="46"/>
      <c r="KRC1" s="46"/>
      <c r="KRD1" s="46"/>
      <c r="KRE1" s="46"/>
      <c r="KRF1" s="46"/>
      <c r="KRG1" s="46"/>
      <c r="KRH1" s="46"/>
      <c r="KRI1" s="46"/>
      <c r="KRJ1" s="46"/>
      <c r="KRK1" s="46"/>
      <c r="KRL1" s="46"/>
      <c r="KRM1" s="46"/>
      <c r="KRN1" s="46"/>
      <c r="KRO1" s="46"/>
      <c r="KRP1" s="46"/>
      <c r="KRQ1" s="46"/>
      <c r="KRR1" s="46"/>
      <c r="KRS1" s="46"/>
      <c r="KRT1" s="46"/>
      <c r="KRU1" s="46"/>
      <c r="KRV1" s="46"/>
      <c r="KRW1" s="46"/>
      <c r="KRX1" s="46"/>
      <c r="KRY1" s="46"/>
      <c r="KRZ1" s="46"/>
      <c r="KSA1" s="46"/>
      <c r="KSB1" s="46"/>
      <c r="KSC1" s="46"/>
      <c r="KSD1" s="46"/>
      <c r="KSE1" s="46"/>
      <c r="KSF1" s="46"/>
      <c r="KSG1" s="46"/>
      <c r="KSH1" s="46"/>
      <c r="KSI1" s="46"/>
      <c r="KSJ1" s="46"/>
      <c r="KSK1" s="46"/>
      <c r="KSL1" s="46"/>
      <c r="KSM1" s="46"/>
      <c r="KSN1" s="46"/>
      <c r="KSO1" s="46"/>
      <c r="KSP1" s="46"/>
      <c r="KSQ1" s="46"/>
      <c r="KSR1" s="46"/>
      <c r="KSS1" s="46"/>
      <c r="KST1" s="46"/>
      <c r="KSU1" s="46"/>
      <c r="KSV1" s="46"/>
      <c r="KSW1" s="46"/>
      <c r="KSX1" s="46"/>
      <c r="KSY1" s="46"/>
      <c r="KSZ1" s="46"/>
      <c r="KTA1" s="46"/>
      <c r="KTB1" s="46"/>
      <c r="KTC1" s="46"/>
      <c r="KTD1" s="46"/>
      <c r="KTE1" s="46"/>
      <c r="KTF1" s="46"/>
      <c r="KTG1" s="46"/>
      <c r="KTH1" s="46"/>
      <c r="KTI1" s="46"/>
      <c r="KTJ1" s="46"/>
      <c r="KTK1" s="46"/>
      <c r="KTL1" s="46"/>
      <c r="KTM1" s="46"/>
      <c r="KTN1" s="46"/>
      <c r="KTO1" s="46"/>
      <c r="KTP1" s="46"/>
      <c r="KTQ1" s="46"/>
      <c r="KTR1" s="46"/>
      <c r="KTS1" s="46"/>
      <c r="KTT1" s="46"/>
      <c r="KTU1" s="46"/>
      <c r="KTV1" s="46"/>
      <c r="KTW1" s="46"/>
      <c r="KTX1" s="46"/>
      <c r="KTY1" s="46"/>
      <c r="KTZ1" s="46"/>
      <c r="KUA1" s="46"/>
      <c r="KUB1" s="46"/>
      <c r="KUC1" s="46"/>
      <c r="KUD1" s="46"/>
      <c r="KUE1" s="46"/>
      <c r="KUF1" s="46"/>
      <c r="KUG1" s="46"/>
      <c r="KUH1" s="46"/>
      <c r="KUI1" s="46"/>
      <c r="KUJ1" s="46"/>
      <c r="KUK1" s="46"/>
      <c r="KUL1" s="46"/>
      <c r="KUM1" s="46"/>
      <c r="KUN1" s="46"/>
      <c r="KUO1" s="46"/>
      <c r="KUP1" s="46"/>
      <c r="KUQ1" s="46"/>
      <c r="KUR1" s="46"/>
      <c r="KUS1" s="46"/>
      <c r="KUT1" s="46"/>
      <c r="KUU1" s="46"/>
      <c r="KUV1" s="46"/>
      <c r="KUW1" s="46"/>
      <c r="KUX1" s="46"/>
      <c r="KUY1" s="46"/>
      <c r="KUZ1" s="46"/>
      <c r="KVA1" s="46"/>
      <c r="KVB1" s="46"/>
      <c r="KVC1" s="46"/>
      <c r="KVD1" s="46"/>
      <c r="KVE1" s="46"/>
      <c r="KVF1" s="46"/>
      <c r="KVG1" s="46"/>
      <c r="KVH1" s="46"/>
      <c r="KVI1" s="46"/>
      <c r="KVJ1" s="46"/>
      <c r="KVK1" s="46"/>
      <c r="KVL1" s="46"/>
      <c r="KVM1" s="46"/>
      <c r="KVN1" s="46"/>
      <c r="KVO1" s="46"/>
      <c r="KVP1" s="46"/>
      <c r="KVQ1" s="46"/>
      <c r="KVR1" s="46"/>
      <c r="KVS1" s="46"/>
      <c r="KVT1" s="46"/>
      <c r="KVU1" s="46"/>
      <c r="KVV1" s="46"/>
      <c r="KVW1" s="46"/>
      <c r="KVX1" s="46"/>
      <c r="KVY1" s="46"/>
      <c r="KVZ1" s="46"/>
      <c r="KWA1" s="46"/>
      <c r="KWB1" s="46"/>
      <c r="KWC1" s="46"/>
      <c r="KWD1" s="46"/>
      <c r="KWE1" s="46"/>
      <c r="KWF1" s="46"/>
      <c r="KWG1" s="46"/>
      <c r="KWH1" s="46"/>
      <c r="KWI1" s="46"/>
      <c r="KWJ1" s="46"/>
      <c r="KWK1" s="46"/>
      <c r="KWL1" s="46"/>
      <c r="KWM1" s="46"/>
      <c r="KWN1" s="46"/>
      <c r="KWO1" s="46"/>
      <c r="KWP1" s="46"/>
      <c r="KWQ1" s="46"/>
      <c r="KWR1" s="46"/>
      <c r="KWS1" s="46"/>
      <c r="KWT1" s="46"/>
      <c r="KWU1" s="46"/>
      <c r="KWV1" s="46"/>
      <c r="KWW1" s="46"/>
      <c r="KWX1" s="46"/>
      <c r="KWY1" s="46"/>
      <c r="KWZ1" s="46"/>
      <c r="KXA1" s="46"/>
      <c r="KXB1" s="46"/>
      <c r="KXC1" s="46"/>
      <c r="KXD1" s="46"/>
      <c r="KXE1" s="46"/>
      <c r="KXF1" s="46"/>
      <c r="KXG1" s="46"/>
      <c r="KXH1" s="46"/>
      <c r="KXI1" s="46"/>
      <c r="KXJ1" s="46"/>
      <c r="KXK1" s="46"/>
      <c r="KXL1" s="46"/>
      <c r="KXM1" s="46"/>
      <c r="KXN1" s="46"/>
      <c r="KXO1" s="46"/>
      <c r="KXP1" s="46"/>
      <c r="KXQ1" s="46"/>
      <c r="KXR1" s="46"/>
      <c r="KXS1" s="46"/>
      <c r="KXT1" s="46"/>
      <c r="KXU1" s="46"/>
      <c r="KXV1" s="46"/>
      <c r="KXW1" s="46"/>
      <c r="KXX1" s="46"/>
      <c r="KXY1" s="46"/>
      <c r="KXZ1" s="46"/>
      <c r="KYA1" s="46"/>
      <c r="KYB1" s="46"/>
      <c r="KYC1" s="46"/>
      <c r="KYD1" s="46"/>
      <c r="KYE1" s="46"/>
      <c r="KYF1" s="46"/>
      <c r="KYG1" s="46"/>
      <c r="KYH1" s="46"/>
      <c r="KYI1" s="46"/>
      <c r="KYJ1" s="46"/>
      <c r="KYK1" s="46"/>
      <c r="KYL1" s="46"/>
      <c r="KYM1" s="46"/>
      <c r="KYN1" s="46"/>
      <c r="KYO1" s="46"/>
      <c r="KYP1" s="46"/>
      <c r="KYQ1" s="46"/>
      <c r="KYR1" s="46"/>
      <c r="KYS1" s="46"/>
      <c r="KYT1" s="46"/>
      <c r="KYU1" s="46"/>
      <c r="KYV1" s="46"/>
      <c r="KYW1" s="46"/>
      <c r="KYX1" s="46"/>
      <c r="KYY1" s="46"/>
      <c r="KYZ1" s="46"/>
      <c r="KZA1" s="46"/>
      <c r="KZB1" s="46"/>
      <c r="KZC1" s="46"/>
      <c r="KZD1" s="46"/>
      <c r="KZE1" s="46"/>
      <c r="KZF1" s="46"/>
      <c r="KZG1" s="46"/>
      <c r="KZH1" s="46"/>
      <c r="KZI1" s="46"/>
      <c r="KZJ1" s="46"/>
      <c r="KZK1" s="46"/>
      <c r="KZL1" s="46"/>
      <c r="KZM1" s="46"/>
      <c r="KZN1" s="46"/>
      <c r="KZO1" s="46"/>
      <c r="KZP1" s="46"/>
      <c r="KZQ1" s="46"/>
      <c r="KZR1" s="46"/>
      <c r="KZS1" s="46"/>
      <c r="KZT1" s="46"/>
      <c r="KZU1" s="46"/>
      <c r="KZV1" s="46"/>
      <c r="KZW1" s="46"/>
      <c r="KZX1" s="46"/>
      <c r="KZY1" s="46"/>
      <c r="KZZ1" s="46"/>
      <c r="LAA1" s="46"/>
      <c r="LAB1" s="46"/>
      <c r="LAC1" s="46"/>
      <c r="LAD1" s="46"/>
      <c r="LAE1" s="46"/>
      <c r="LAF1" s="46"/>
      <c r="LAG1" s="46"/>
      <c r="LAH1" s="46"/>
      <c r="LAI1" s="46"/>
      <c r="LAJ1" s="46"/>
      <c r="LAK1" s="46"/>
      <c r="LAL1" s="46"/>
      <c r="LAM1" s="46"/>
      <c r="LAN1" s="46"/>
      <c r="LAO1" s="46"/>
      <c r="LAP1" s="46"/>
      <c r="LAQ1" s="46"/>
      <c r="LAR1" s="46"/>
      <c r="LAS1" s="46"/>
      <c r="LAT1" s="46"/>
      <c r="LAU1" s="46"/>
      <c r="LAV1" s="46"/>
      <c r="LAW1" s="46"/>
      <c r="LAX1" s="46"/>
      <c r="LAY1" s="46"/>
      <c r="LAZ1" s="46"/>
      <c r="LBA1" s="46"/>
      <c r="LBB1" s="46"/>
      <c r="LBC1" s="46"/>
      <c r="LBD1" s="46"/>
      <c r="LBE1" s="46"/>
      <c r="LBF1" s="46"/>
      <c r="LBG1" s="46"/>
      <c r="LBH1" s="46"/>
      <c r="LBI1" s="46"/>
      <c r="LBJ1" s="46"/>
      <c r="LBK1" s="46"/>
      <c r="LBL1" s="46"/>
      <c r="LBM1" s="46"/>
      <c r="LBN1" s="46"/>
      <c r="LBO1" s="46"/>
      <c r="LBP1" s="46"/>
      <c r="LBQ1" s="46"/>
      <c r="LBR1" s="46"/>
      <c r="LBS1" s="46"/>
      <c r="LBT1" s="46"/>
      <c r="LBU1" s="46"/>
      <c r="LBV1" s="46"/>
      <c r="LBW1" s="46"/>
      <c r="LBX1" s="46"/>
      <c r="LBY1" s="46"/>
      <c r="LBZ1" s="46"/>
      <c r="LCA1" s="46"/>
      <c r="LCB1" s="46"/>
      <c r="LCC1" s="46"/>
      <c r="LCD1" s="46"/>
      <c r="LCE1" s="46"/>
      <c r="LCF1" s="46"/>
      <c r="LCG1" s="46"/>
      <c r="LCH1" s="46"/>
      <c r="LCI1" s="46"/>
      <c r="LCJ1" s="46"/>
      <c r="LCK1" s="46"/>
      <c r="LCL1" s="46"/>
      <c r="LCM1" s="46"/>
      <c r="LCN1" s="46"/>
      <c r="LCO1" s="46"/>
      <c r="LCP1" s="46"/>
      <c r="LCQ1" s="46"/>
      <c r="LCR1" s="46"/>
      <c r="LCS1" s="46"/>
      <c r="LCT1" s="46"/>
      <c r="LCU1" s="46"/>
      <c r="LCV1" s="46"/>
      <c r="LCW1" s="46"/>
      <c r="LCX1" s="46"/>
      <c r="LCY1" s="46"/>
      <c r="LCZ1" s="46"/>
      <c r="LDA1" s="46"/>
      <c r="LDB1" s="46"/>
      <c r="LDC1" s="46"/>
      <c r="LDD1" s="46"/>
      <c r="LDE1" s="46"/>
      <c r="LDF1" s="46"/>
      <c r="LDG1" s="46"/>
      <c r="LDH1" s="46"/>
      <c r="LDI1" s="46"/>
      <c r="LDJ1" s="46"/>
      <c r="LDK1" s="46"/>
      <c r="LDL1" s="46"/>
      <c r="LDM1" s="46"/>
      <c r="LDN1" s="46"/>
      <c r="LDO1" s="46"/>
      <c r="LDP1" s="46"/>
      <c r="LDQ1" s="46"/>
      <c r="LDR1" s="46"/>
      <c r="LDS1" s="46"/>
      <c r="LDT1" s="46"/>
      <c r="LDU1" s="46"/>
      <c r="LDV1" s="46"/>
      <c r="LDW1" s="46"/>
      <c r="LDX1" s="46"/>
      <c r="LDY1" s="46"/>
      <c r="LDZ1" s="46"/>
      <c r="LEA1" s="46"/>
      <c r="LEB1" s="46"/>
      <c r="LEC1" s="46"/>
      <c r="LED1" s="46"/>
      <c r="LEE1" s="46"/>
      <c r="LEF1" s="46"/>
      <c r="LEG1" s="46"/>
      <c r="LEH1" s="46"/>
      <c r="LEI1" s="46"/>
      <c r="LEJ1" s="46"/>
      <c r="LEK1" s="46"/>
      <c r="LEL1" s="46"/>
      <c r="LEM1" s="46"/>
      <c r="LEN1" s="46"/>
      <c r="LEO1" s="46"/>
      <c r="LEP1" s="46"/>
      <c r="LEQ1" s="46"/>
      <c r="LER1" s="46"/>
      <c r="LES1" s="46"/>
      <c r="LET1" s="46"/>
      <c r="LEU1" s="46"/>
      <c r="LEV1" s="46"/>
      <c r="LEW1" s="46"/>
      <c r="LEX1" s="46"/>
      <c r="LEY1" s="46"/>
      <c r="LEZ1" s="46"/>
      <c r="LFA1" s="46"/>
      <c r="LFB1" s="46"/>
      <c r="LFC1" s="46"/>
      <c r="LFD1" s="46"/>
      <c r="LFE1" s="46"/>
      <c r="LFF1" s="46"/>
      <c r="LFG1" s="46"/>
      <c r="LFH1" s="46"/>
      <c r="LFI1" s="46"/>
      <c r="LFJ1" s="46"/>
      <c r="LFK1" s="46"/>
      <c r="LFL1" s="46"/>
      <c r="LFM1" s="46"/>
      <c r="LFN1" s="46"/>
      <c r="LFO1" s="46"/>
      <c r="LFP1" s="46"/>
      <c r="LFQ1" s="46"/>
      <c r="LFR1" s="46"/>
      <c r="LFS1" s="46"/>
      <c r="LFT1" s="46"/>
      <c r="LFU1" s="46"/>
      <c r="LFV1" s="46"/>
      <c r="LFW1" s="46"/>
      <c r="LFX1" s="46"/>
      <c r="LFY1" s="46"/>
      <c r="LFZ1" s="46"/>
      <c r="LGA1" s="46"/>
      <c r="LGB1" s="46"/>
      <c r="LGC1" s="46"/>
      <c r="LGD1" s="46"/>
      <c r="LGE1" s="46"/>
      <c r="LGF1" s="46"/>
      <c r="LGG1" s="46"/>
      <c r="LGH1" s="46"/>
      <c r="LGI1" s="46"/>
      <c r="LGJ1" s="46"/>
      <c r="LGK1" s="46"/>
      <c r="LGL1" s="46"/>
      <c r="LGM1" s="46"/>
      <c r="LGN1" s="46"/>
      <c r="LGO1" s="46"/>
      <c r="LGP1" s="46"/>
      <c r="LGQ1" s="46"/>
      <c r="LGR1" s="46"/>
      <c r="LGS1" s="46"/>
      <c r="LGT1" s="46"/>
      <c r="LGU1" s="46"/>
      <c r="LGV1" s="46"/>
      <c r="LGW1" s="46"/>
      <c r="LGX1" s="46"/>
      <c r="LGY1" s="46"/>
      <c r="LGZ1" s="46"/>
      <c r="LHA1" s="46"/>
      <c r="LHB1" s="46"/>
      <c r="LHC1" s="46"/>
      <c r="LHD1" s="46"/>
      <c r="LHE1" s="46"/>
      <c r="LHF1" s="46"/>
      <c r="LHG1" s="46"/>
      <c r="LHH1" s="46"/>
      <c r="LHI1" s="46"/>
      <c r="LHJ1" s="46"/>
      <c r="LHK1" s="46"/>
      <c r="LHL1" s="46"/>
      <c r="LHM1" s="46"/>
      <c r="LHN1" s="46"/>
      <c r="LHO1" s="46"/>
      <c r="LHP1" s="46"/>
      <c r="LHQ1" s="46"/>
      <c r="LHR1" s="46"/>
      <c r="LHS1" s="46"/>
      <c r="LHT1" s="46"/>
      <c r="LHU1" s="46"/>
      <c r="LHV1" s="46"/>
      <c r="LHW1" s="46"/>
      <c r="LHX1" s="46"/>
      <c r="LHY1" s="46"/>
      <c r="LHZ1" s="46"/>
      <c r="LIA1" s="46"/>
      <c r="LIB1" s="46"/>
      <c r="LIC1" s="46"/>
      <c r="LID1" s="46"/>
      <c r="LIE1" s="46"/>
      <c r="LIF1" s="46"/>
      <c r="LIG1" s="46"/>
      <c r="LIH1" s="46"/>
      <c r="LII1" s="46"/>
      <c r="LIJ1" s="46"/>
      <c r="LIK1" s="46"/>
      <c r="LIL1" s="46"/>
      <c r="LIM1" s="46"/>
      <c r="LIN1" s="46"/>
      <c r="LIO1" s="46"/>
      <c r="LIP1" s="46"/>
      <c r="LIQ1" s="46"/>
      <c r="LIR1" s="46"/>
      <c r="LIS1" s="46"/>
      <c r="LIT1" s="46"/>
      <c r="LIU1" s="46"/>
      <c r="LIV1" s="46"/>
      <c r="LIW1" s="46"/>
      <c r="LIX1" s="46"/>
      <c r="LIY1" s="46"/>
      <c r="LIZ1" s="46"/>
      <c r="LJA1" s="46"/>
      <c r="LJB1" s="46"/>
      <c r="LJC1" s="46"/>
      <c r="LJD1" s="46"/>
      <c r="LJE1" s="46"/>
      <c r="LJF1" s="46"/>
      <c r="LJG1" s="46"/>
      <c r="LJH1" s="46"/>
      <c r="LJI1" s="46"/>
      <c r="LJJ1" s="46"/>
      <c r="LJK1" s="46"/>
      <c r="LJL1" s="46"/>
      <c r="LJM1" s="46"/>
      <c r="LJN1" s="46"/>
      <c r="LJO1" s="46"/>
      <c r="LJP1" s="46"/>
      <c r="LJQ1" s="46"/>
      <c r="LJR1" s="46"/>
      <c r="LJS1" s="46"/>
      <c r="LJT1" s="46"/>
      <c r="LJU1" s="46"/>
      <c r="LJV1" s="46"/>
      <c r="LJW1" s="46"/>
      <c r="LJX1" s="46"/>
      <c r="LJY1" s="46"/>
      <c r="LJZ1" s="46"/>
      <c r="LKA1" s="46"/>
      <c r="LKB1" s="46"/>
      <c r="LKC1" s="46"/>
      <c r="LKD1" s="46"/>
      <c r="LKE1" s="46"/>
      <c r="LKF1" s="46"/>
      <c r="LKG1" s="46"/>
      <c r="LKH1" s="46"/>
      <c r="LKI1" s="46"/>
      <c r="LKJ1" s="46"/>
      <c r="LKK1" s="46"/>
      <c r="LKL1" s="46"/>
      <c r="LKM1" s="46"/>
      <c r="LKN1" s="46"/>
      <c r="LKO1" s="46"/>
      <c r="LKP1" s="46"/>
      <c r="LKQ1" s="46"/>
      <c r="LKR1" s="46"/>
      <c r="LKS1" s="46"/>
      <c r="LKT1" s="46"/>
      <c r="LKU1" s="46"/>
      <c r="LKV1" s="46"/>
      <c r="LKW1" s="46"/>
      <c r="LKX1" s="46"/>
      <c r="LKY1" s="46"/>
      <c r="LKZ1" s="46"/>
      <c r="LLA1" s="46"/>
      <c r="LLB1" s="46"/>
      <c r="LLC1" s="46"/>
      <c r="LLD1" s="46"/>
      <c r="LLE1" s="46"/>
      <c r="LLF1" s="46"/>
      <c r="LLG1" s="46"/>
      <c r="LLH1" s="46"/>
      <c r="LLI1" s="46"/>
      <c r="LLJ1" s="46"/>
      <c r="LLK1" s="46"/>
      <c r="LLL1" s="46"/>
      <c r="LLM1" s="46"/>
      <c r="LLN1" s="46"/>
      <c r="LLO1" s="46"/>
      <c r="LLP1" s="46"/>
      <c r="LLQ1" s="46"/>
      <c r="LLR1" s="46"/>
      <c r="LLS1" s="46"/>
      <c r="LLT1" s="46"/>
      <c r="LLU1" s="46"/>
      <c r="LLV1" s="46"/>
      <c r="LLW1" s="46"/>
      <c r="LLX1" s="46"/>
      <c r="LLY1" s="46"/>
      <c r="LLZ1" s="46"/>
      <c r="LMA1" s="46"/>
      <c r="LMB1" s="46"/>
      <c r="LMC1" s="46"/>
      <c r="LMD1" s="46"/>
      <c r="LME1" s="46"/>
      <c r="LMF1" s="46"/>
      <c r="LMG1" s="46"/>
      <c r="LMH1" s="46"/>
      <c r="LMI1" s="46"/>
      <c r="LMJ1" s="46"/>
      <c r="LMK1" s="46"/>
      <c r="LML1" s="46"/>
      <c r="LMM1" s="46"/>
      <c r="LMN1" s="46"/>
      <c r="LMO1" s="46"/>
      <c r="LMP1" s="46"/>
      <c r="LMQ1" s="46"/>
      <c r="LMR1" s="46"/>
      <c r="LMS1" s="46"/>
      <c r="LMT1" s="46"/>
      <c r="LMU1" s="46"/>
      <c r="LMV1" s="46"/>
      <c r="LMW1" s="46"/>
      <c r="LMX1" s="46"/>
      <c r="LMY1" s="46"/>
      <c r="LMZ1" s="46"/>
      <c r="LNA1" s="46"/>
      <c r="LNB1" s="46"/>
      <c r="LNC1" s="46"/>
      <c r="LND1" s="46"/>
      <c r="LNE1" s="46"/>
      <c r="LNF1" s="46"/>
      <c r="LNG1" s="46"/>
      <c r="LNH1" s="46"/>
      <c r="LNI1" s="46"/>
      <c r="LNJ1" s="46"/>
      <c r="LNK1" s="46"/>
      <c r="LNL1" s="46"/>
      <c r="LNM1" s="46"/>
      <c r="LNN1" s="46"/>
      <c r="LNO1" s="46"/>
      <c r="LNP1" s="46"/>
      <c r="LNQ1" s="46"/>
      <c r="LNR1" s="46"/>
      <c r="LNS1" s="46"/>
      <c r="LNT1" s="46"/>
      <c r="LNU1" s="46"/>
      <c r="LNV1" s="46"/>
      <c r="LNW1" s="46"/>
      <c r="LNX1" s="46"/>
      <c r="LNY1" s="46"/>
      <c r="LNZ1" s="46"/>
      <c r="LOA1" s="46"/>
      <c r="LOB1" s="46"/>
      <c r="LOC1" s="46"/>
      <c r="LOD1" s="46"/>
      <c r="LOE1" s="46"/>
      <c r="LOF1" s="46"/>
      <c r="LOG1" s="46"/>
      <c r="LOH1" s="46"/>
      <c r="LOI1" s="46"/>
      <c r="LOJ1" s="46"/>
      <c r="LOK1" s="46"/>
      <c r="LOL1" s="46"/>
      <c r="LOM1" s="46"/>
      <c r="LON1" s="46"/>
      <c r="LOO1" s="46"/>
      <c r="LOP1" s="46"/>
      <c r="LOQ1" s="46"/>
      <c r="LOR1" s="46"/>
      <c r="LOS1" s="46"/>
      <c r="LOT1" s="46"/>
      <c r="LOU1" s="46"/>
      <c r="LOV1" s="46"/>
      <c r="LOW1" s="46"/>
      <c r="LOX1" s="46"/>
      <c r="LOY1" s="46"/>
      <c r="LOZ1" s="46"/>
      <c r="LPA1" s="46"/>
      <c r="LPB1" s="46"/>
      <c r="LPC1" s="46"/>
      <c r="LPD1" s="46"/>
      <c r="LPE1" s="46"/>
      <c r="LPF1" s="46"/>
      <c r="LPG1" s="46"/>
      <c r="LPH1" s="46"/>
      <c r="LPI1" s="46"/>
      <c r="LPJ1" s="46"/>
      <c r="LPK1" s="46"/>
      <c r="LPL1" s="46"/>
      <c r="LPM1" s="46"/>
      <c r="LPN1" s="46"/>
      <c r="LPO1" s="46"/>
      <c r="LPP1" s="46"/>
      <c r="LPQ1" s="46"/>
      <c r="LPR1" s="46"/>
      <c r="LPS1" s="46"/>
      <c r="LPT1" s="46"/>
      <c r="LPU1" s="46"/>
      <c r="LPV1" s="46"/>
      <c r="LPW1" s="46"/>
      <c r="LPX1" s="46"/>
      <c r="LPY1" s="46"/>
      <c r="LPZ1" s="46"/>
      <c r="LQA1" s="46"/>
      <c r="LQB1" s="46"/>
      <c r="LQC1" s="46"/>
      <c r="LQD1" s="46"/>
      <c r="LQE1" s="46"/>
      <c r="LQF1" s="46"/>
      <c r="LQG1" s="46"/>
      <c r="LQH1" s="46"/>
      <c r="LQI1" s="46"/>
      <c r="LQJ1" s="46"/>
      <c r="LQK1" s="46"/>
      <c r="LQL1" s="46"/>
      <c r="LQM1" s="46"/>
      <c r="LQN1" s="46"/>
      <c r="LQO1" s="46"/>
      <c r="LQP1" s="46"/>
      <c r="LQQ1" s="46"/>
      <c r="LQR1" s="46"/>
      <c r="LQS1" s="46"/>
      <c r="LQT1" s="46"/>
      <c r="LQU1" s="46"/>
      <c r="LQV1" s="46"/>
      <c r="LQW1" s="46"/>
      <c r="LQX1" s="46"/>
      <c r="LQY1" s="46"/>
      <c r="LQZ1" s="46"/>
      <c r="LRA1" s="46"/>
      <c r="LRB1" s="46"/>
      <c r="LRC1" s="46"/>
      <c r="LRD1" s="46"/>
      <c r="LRE1" s="46"/>
      <c r="LRF1" s="46"/>
      <c r="LRG1" s="46"/>
      <c r="LRH1" s="46"/>
      <c r="LRI1" s="46"/>
      <c r="LRJ1" s="46"/>
      <c r="LRK1" s="46"/>
      <c r="LRL1" s="46"/>
      <c r="LRM1" s="46"/>
      <c r="LRN1" s="46"/>
      <c r="LRO1" s="46"/>
      <c r="LRP1" s="46"/>
      <c r="LRQ1" s="46"/>
      <c r="LRR1" s="46"/>
      <c r="LRS1" s="46"/>
      <c r="LRT1" s="46"/>
      <c r="LRU1" s="46"/>
      <c r="LRV1" s="46"/>
      <c r="LRW1" s="46"/>
      <c r="LRX1" s="46"/>
      <c r="LRY1" s="46"/>
      <c r="LRZ1" s="46"/>
      <c r="LSA1" s="46"/>
      <c r="LSB1" s="46"/>
      <c r="LSC1" s="46"/>
      <c r="LSD1" s="46"/>
      <c r="LSE1" s="46"/>
      <c r="LSF1" s="46"/>
      <c r="LSG1" s="46"/>
      <c r="LSH1" s="46"/>
      <c r="LSI1" s="46"/>
      <c r="LSJ1" s="46"/>
      <c r="LSK1" s="46"/>
      <c r="LSL1" s="46"/>
      <c r="LSM1" s="46"/>
      <c r="LSN1" s="46"/>
      <c r="LSO1" s="46"/>
      <c r="LSP1" s="46"/>
      <c r="LSQ1" s="46"/>
      <c r="LSR1" s="46"/>
      <c r="LSS1" s="46"/>
      <c r="LST1" s="46"/>
      <c r="LSU1" s="46"/>
      <c r="LSV1" s="46"/>
      <c r="LSW1" s="46"/>
      <c r="LSX1" s="46"/>
      <c r="LSY1" s="46"/>
      <c r="LSZ1" s="46"/>
      <c r="LTA1" s="46"/>
      <c r="LTB1" s="46"/>
      <c r="LTC1" s="46"/>
      <c r="LTD1" s="46"/>
      <c r="LTE1" s="46"/>
      <c r="LTF1" s="46"/>
      <c r="LTG1" s="46"/>
      <c r="LTH1" s="46"/>
      <c r="LTI1" s="46"/>
      <c r="LTJ1" s="46"/>
      <c r="LTK1" s="46"/>
      <c r="LTL1" s="46"/>
      <c r="LTM1" s="46"/>
      <c r="LTN1" s="46"/>
      <c r="LTO1" s="46"/>
      <c r="LTP1" s="46"/>
      <c r="LTQ1" s="46"/>
      <c r="LTR1" s="46"/>
      <c r="LTS1" s="46"/>
      <c r="LTT1" s="46"/>
      <c r="LTU1" s="46"/>
      <c r="LTV1" s="46"/>
      <c r="LTW1" s="46"/>
      <c r="LTX1" s="46"/>
      <c r="LTY1" s="46"/>
      <c r="LTZ1" s="46"/>
      <c r="LUA1" s="46"/>
      <c r="LUB1" s="46"/>
      <c r="LUC1" s="46"/>
      <c r="LUD1" s="46"/>
      <c r="LUE1" s="46"/>
      <c r="LUF1" s="46"/>
      <c r="LUG1" s="46"/>
      <c r="LUH1" s="46"/>
      <c r="LUI1" s="46"/>
      <c r="LUJ1" s="46"/>
      <c r="LUK1" s="46"/>
      <c r="LUL1" s="46"/>
      <c r="LUM1" s="46"/>
      <c r="LUN1" s="46"/>
      <c r="LUO1" s="46"/>
      <c r="LUP1" s="46"/>
      <c r="LUQ1" s="46"/>
      <c r="LUR1" s="46"/>
      <c r="LUS1" s="46"/>
      <c r="LUT1" s="46"/>
      <c r="LUU1" s="46"/>
      <c r="LUV1" s="46"/>
      <c r="LUW1" s="46"/>
      <c r="LUX1" s="46"/>
      <c r="LUY1" s="46"/>
      <c r="LUZ1" s="46"/>
      <c r="LVA1" s="46"/>
      <c r="LVB1" s="46"/>
      <c r="LVC1" s="46"/>
      <c r="LVD1" s="46"/>
      <c r="LVE1" s="46"/>
      <c r="LVF1" s="46"/>
      <c r="LVG1" s="46"/>
      <c r="LVH1" s="46"/>
      <c r="LVI1" s="46"/>
      <c r="LVJ1" s="46"/>
      <c r="LVK1" s="46"/>
      <c r="LVL1" s="46"/>
      <c r="LVM1" s="46"/>
      <c r="LVN1" s="46"/>
      <c r="LVO1" s="46"/>
      <c r="LVP1" s="46"/>
      <c r="LVQ1" s="46"/>
      <c r="LVR1" s="46"/>
      <c r="LVS1" s="46"/>
      <c r="LVT1" s="46"/>
      <c r="LVU1" s="46"/>
      <c r="LVV1" s="46"/>
      <c r="LVW1" s="46"/>
      <c r="LVX1" s="46"/>
      <c r="LVY1" s="46"/>
      <c r="LVZ1" s="46"/>
      <c r="LWA1" s="46"/>
      <c r="LWB1" s="46"/>
      <c r="LWC1" s="46"/>
      <c r="LWD1" s="46"/>
      <c r="LWE1" s="46"/>
      <c r="LWF1" s="46"/>
      <c r="LWG1" s="46"/>
      <c r="LWH1" s="46"/>
      <c r="LWI1" s="46"/>
      <c r="LWJ1" s="46"/>
      <c r="LWK1" s="46"/>
      <c r="LWL1" s="46"/>
      <c r="LWM1" s="46"/>
      <c r="LWN1" s="46"/>
      <c r="LWO1" s="46"/>
      <c r="LWP1" s="46"/>
      <c r="LWQ1" s="46"/>
      <c r="LWR1" s="46"/>
      <c r="LWS1" s="46"/>
      <c r="LWT1" s="46"/>
      <c r="LWU1" s="46"/>
      <c r="LWV1" s="46"/>
      <c r="LWW1" s="46"/>
      <c r="LWX1" s="46"/>
      <c r="LWY1" s="46"/>
      <c r="LWZ1" s="46"/>
      <c r="LXA1" s="46"/>
      <c r="LXB1" s="46"/>
      <c r="LXC1" s="46"/>
      <c r="LXD1" s="46"/>
      <c r="LXE1" s="46"/>
      <c r="LXF1" s="46"/>
      <c r="LXG1" s="46"/>
      <c r="LXH1" s="46"/>
      <c r="LXI1" s="46"/>
      <c r="LXJ1" s="46"/>
      <c r="LXK1" s="46"/>
      <c r="LXL1" s="46"/>
      <c r="LXM1" s="46"/>
      <c r="LXN1" s="46"/>
      <c r="LXO1" s="46"/>
      <c r="LXP1" s="46"/>
      <c r="LXQ1" s="46"/>
      <c r="LXR1" s="46"/>
      <c r="LXS1" s="46"/>
      <c r="LXT1" s="46"/>
      <c r="LXU1" s="46"/>
      <c r="LXV1" s="46"/>
      <c r="LXW1" s="46"/>
      <c r="LXX1" s="46"/>
      <c r="LXY1" s="46"/>
      <c r="LXZ1" s="46"/>
      <c r="LYA1" s="46"/>
      <c r="LYB1" s="46"/>
      <c r="LYC1" s="46"/>
      <c r="LYD1" s="46"/>
      <c r="LYE1" s="46"/>
      <c r="LYF1" s="46"/>
      <c r="LYG1" s="46"/>
      <c r="LYH1" s="46"/>
      <c r="LYI1" s="46"/>
      <c r="LYJ1" s="46"/>
      <c r="LYK1" s="46"/>
      <c r="LYL1" s="46"/>
      <c r="LYM1" s="46"/>
      <c r="LYN1" s="46"/>
      <c r="LYO1" s="46"/>
      <c r="LYP1" s="46"/>
      <c r="LYQ1" s="46"/>
      <c r="LYR1" s="46"/>
      <c r="LYS1" s="46"/>
      <c r="LYT1" s="46"/>
      <c r="LYU1" s="46"/>
      <c r="LYV1" s="46"/>
      <c r="LYW1" s="46"/>
      <c r="LYX1" s="46"/>
      <c r="LYY1" s="46"/>
      <c r="LYZ1" s="46"/>
      <c r="LZA1" s="46"/>
      <c r="LZB1" s="46"/>
      <c r="LZC1" s="46"/>
      <c r="LZD1" s="46"/>
      <c r="LZE1" s="46"/>
      <c r="LZF1" s="46"/>
      <c r="LZG1" s="46"/>
      <c r="LZH1" s="46"/>
      <c r="LZI1" s="46"/>
      <c r="LZJ1" s="46"/>
      <c r="LZK1" s="46"/>
      <c r="LZL1" s="46"/>
      <c r="LZM1" s="46"/>
      <c r="LZN1" s="46"/>
      <c r="LZO1" s="46"/>
      <c r="LZP1" s="46"/>
      <c r="LZQ1" s="46"/>
      <c r="LZR1" s="46"/>
      <c r="LZS1" s="46"/>
      <c r="LZT1" s="46"/>
      <c r="LZU1" s="46"/>
      <c r="LZV1" s="46"/>
      <c r="LZW1" s="46"/>
      <c r="LZX1" s="46"/>
      <c r="LZY1" s="46"/>
      <c r="LZZ1" s="46"/>
      <c r="MAA1" s="46"/>
      <c r="MAB1" s="46"/>
      <c r="MAC1" s="46"/>
      <c r="MAD1" s="46"/>
      <c r="MAE1" s="46"/>
      <c r="MAF1" s="46"/>
      <c r="MAG1" s="46"/>
      <c r="MAH1" s="46"/>
      <c r="MAI1" s="46"/>
      <c r="MAJ1" s="46"/>
      <c r="MAK1" s="46"/>
      <c r="MAL1" s="46"/>
      <c r="MAM1" s="46"/>
      <c r="MAN1" s="46"/>
      <c r="MAO1" s="46"/>
      <c r="MAP1" s="46"/>
      <c r="MAQ1" s="46"/>
      <c r="MAR1" s="46"/>
      <c r="MAS1" s="46"/>
      <c r="MAT1" s="46"/>
      <c r="MAU1" s="46"/>
      <c r="MAV1" s="46"/>
      <c r="MAW1" s="46"/>
      <c r="MAX1" s="46"/>
      <c r="MAY1" s="46"/>
      <c r="MAZ1" s="46"/>
      <c r="MBA1" s="46"/>
      <c r="MBB1" s="46"/>
      <c r="MBC1" s="46"/>
      <c r="MBD1" s="46"/>
      <c r="MBE1" s="46"/>
      <c r="MBF1" s="46"/>
      <c r="MBG1" s="46"/>
      <c r="MBH1" s="46"/>
      <c r="MBI1" s="46"/>
      <c r="MBJ1" s="46"/>
      <c r="MBK1" s="46"/>
      <c r="MBL1" s="46"/>
      <c r="MBM1" s="46"/>
      <c r="MBN1" s="46"/>
      <c r="MBO1" s="46"/>
      <c r="MBP1" s="46"/>
      <c r="MBQ1" s="46"/>
      <c r="MBR1" s="46"/>
      <c r="MBS1" s="46"/>
      <c r="MBT1" s="46"/>
      <c r="MBU1" s="46"/>
      <c r="MBV1" s="46"/>
      <c r="MBW1" s="46"/>
      <c r="MBX1" s="46"/>
      <c r="MBY1" s="46"/>
      <c r="MBZ1" s="46"/>
      <c r="MCA1" s="46"/>
      <c r="MCB1" s="46"/>
      <c r="MCC1" s="46"/>
      <c r="MCD1" s="46"/>
      <c r="MCE1" s="46"/>
      <c r="MCF1" s="46"/>
      <c r="MCG1" s="46"/>
      <c r="MCH1" s="46"/>
      <c r="MCI1" s="46"/>
      <c r="MCJ1" s="46"/>
      <c r="MCK1" s="46"/>
      <c r="MCL1" s="46"/>
      <c r="MCM1" s="46"/>
      <c r="MCN1" s="46"/>
      <c r="MCO1" s="46"/>
      <c r="MCP1" s="46"/>
      <c r="MCQ1" s="46"/>
      <c r="MCR1" s="46"/>
      <c r="MCS1" s="46"/>
      <c r="MCT1" s="46"/>
      <c r="MCU1" s="46"/>
      <c r="MCV1" s="46"/>
      <c r="MCW1" s="46"/>
      <c r="MCX1" s="46"/>
      <c r="MCY1" s="46"/>
      <c r="MCZ1" s="46"/>
      <c r="MDA1" s="46"/>
      <c r="MDB1" s="46"/>
      <c r="MDC1" s="46"/>
      <c r="MDD1" s="46"/>
      <c r="MDE1" s="46"/>
      <c r="MDF1" s="46"/>
      <c r="MDG1" s="46"/>
      <c r="MDH1" s="46"/>
      <c r="MDI1" s="46"/>
      <c r="MDJ1" s="46"/>
      <c r="MDK1" s="46"/>
      <c r="MDL1" s="46"/>
      <c r="MDM1" s="46"/>
      <c r="MDN1" s="46"/>
      <c r="MDO1" s="46"/>
      <c r="MDP1" s="46"/>
      <c r="MDQ1" s="46"/>
      <c r="MDR1" s="46"/>
      <c r="MDS1" s="46"/>
      <c r="MDT1" s="46"/>
      <c r="MDU1" s="46"/>
      <c r="MDV1" s="46"/>
      <c r="MDW1" s="46"/>
      <c r="MDX1" s="46"/>
      <c r="MDY1" s="46"/>
      <c r="MDZ1" s="46"/>
      <c r="MEA1" s="46"/>
      <c r="MEB1" s="46"/>
      <c r="MEC1" s="46"/>
      <c r="MED1" s="46"/>
      <c r="MEE1" s="46"/>
      <c r="MEF1" s="46"/>
      <c r="MEG1" s="46"/>
      <c r="MEH1" s="46"/>
      <c r="MEI1" s="46"/>
      <c r="MEJ1" s="46"/>
      <c r="MEK1" s="46"/>
      <c r="MEL1" s="46"/>
      <c r="MEM1" s="46"/>
      <c r="MEN1" s="46"/>
      <c r="MEO1" s="46"/>
      <c r="MEP1" s="46"/>
      <c r="MEQ1" s="46"/>
      <c r="MER1" s="46"/>
      <c r="MES1" s="46"/>
      <c r="MET1" s="46"/>
      <c r="MEU1" s="46"/>
      <c r="MEV1" s="46"/>
      <c r="MEW1" s="46"/>
      <c r="MEX1" s="46"/>
      <c r="MEY1" s="46"/>
      <c r="MEZ1" s="46"/>
      <c r="MFA1" s="46"/>
      <c r="MFB1" s="46"/>
      <c r="MFC1" s="46"/>
      <c r="MFD1" s="46"/>
      <c r="MFE1" s="46"/>
      <c r="MFF1" s="46"/>
      <c r="MFG1" s="46"/>
      <c r="MFH1" s="46"/>
      <c r="MFI1" s="46"/>
      <c r="MFJ1" s="46"/>
      <c r="MFK1" s="46"/>
      <c r="MFL1" s="46"/>
      <c r="MFM1" s="46"/>
      <c r="MFN1" s="46"/>
      <c r="MFO1" s="46"/>
      <c r="MFP1" s="46"/>
      <c r="MFQ1" s="46"/>
      <c r="MFR1" s="46"/>
      <c r="MFS1" s="46"/>
      <c r="MFT1" s="46"/>
      <c r="MFU1" s="46"/>
      <c r="MFV1" s="46"/>
      <c r="MFW1" s="46"/>
      <c r="MFX1" s="46"/>
      <c r="MFY1" s="46"/>
      <c r="MFZ1" s="46"/>
      <c r="MGA1" s="46"/>
      <c r="MGB1" s="46"/>
      <c r="MGC1" s="46"/>
      <c r="MGD1" s="46"/>
      <c r="MGE1" s="46"/>
      <c r="MGF1" s="46"/>
      <c r="MGG1" s="46"/>
      <c r="MGH1" s="46"/>
      <c r="MGI1" s="46"/>
      <c r="MGJ1" s="46"/>
      <c r="MGK1" s="46"/>
      <c r="MGL1" s="46"/>
      <c r="MGM1" s="46"/>
      <c r="MGN1" s="46"/>
      <c r="MGO1" s="46"/>
      <c r="MGP1" s="46"/>
      <c r="MGQ1" s="46"/>
      <c r="MGR1" s="46"/>
      <c r="MGS1" s="46"/>
      <c r="MGT1" s="46"/>
      <c r="MGU1" s="46"/>
      <c r="MGV1" s="46"/>
      <c r="MGW1" s="46"/>
      <c r="MGX1" s="46"/>
      <c r="MGY1" s="46"/>
      <c r="MGZ1" s="46"/>
      <c r="MHA1" s="46"/>
      <c r="MHB1" s="46"/>
      <c r="MHC1" s="46"/>
      <c r="MHD1" s="46"/>
      <c r="MHE1" s="46"/>
      <c r="MHF1" s="46"/>
      <c r="MHG1" s="46"/>
      <c r="MHH1" s="46"/>
      <c r="MHI1" s="46"/>
      <c r="MHJ1" s="46"/>
      <c r="MHK1" s="46"/>
      <c r="MHL1" s="46"/>
      <c r="MHM1" s="46"/>
      <c r="MHN1" s="46"/>
      <c r="MHO1" s="46"/>
      <c r="MHP1" s="46"/>
      <c r="MHQ1" s="46"/>
      <c r="MHR1" s="46"/>
      <c r="MHS1" s="46"/>
      <c r="MHT1" s="46"/>
      <c r="MHU1" s="46"/>
      <c r="MHV1" s="46"/>
      <c r="MHW1" s="46"/>
      <c r="MHX1" s="46"/>
      <c r="MHY1" s="46"/>
      <c r="MHZ1" s="46"/>
      <c r="MIA1" s="46"/>
      <c r="MIB1" s="46"/>
      <c r="MIC1" s="46"/>
      <c r="MID1" s="46"/>
      <c r="MIE1" s="46"/>
      <c r="MIF1" s="46"/>
      <c r="MIG1" s="46"/>
      <c r="MIH1" s="46"/>
      <c r="MII1" s="46"/>
      <c r="MIJ1" s="46"/>
      <c r="MIK1" s="46"/>
      <c r="MIL1" s="46"/>
      <c r="MIM1" s="46"/>
      <c r="MIN1" s="46"/>
      <c r="MIO1" s="46"/>
      <c r="MIP1" s="46"/>
      <c r="MIQ1" s="46"/>
      <c r="MIR1" s="46"/>
      <c r="MIS1" s="46"/>
      <c r="MIT1" s="46"/>
      <c r="MIU1" s="46"/>
      <c r="MIV1" s="46"/>
      <c r="MIW1" s="46"/>
      <c r="MIX1" s="46"/>
      <c r="MIY1" s="46"/>
      <c r="MIZ1" s="46"/>
      <c r="MJA1" s="46"/>
      <c r="MJB1" s="46"/>
      <c r="MJC1" s="46"/>
      <c r="MJD1" s="46"/>
      <c r="MJE1" s="46"/>
      <c r="MJF1" s="46"/>
      <c r="MJG1" s="46"/>
      <c r="MJH1" s="46"/>
      <c r="MJI1" s="46"/>
      <c r="MJJ1" s="46"/>
      <c r="MJK1" s="46"/>
      <c r="MJL1" s="46"/>
      <c r="MJM1" s="46"/>
      <c r="MJN1" s="46"/>
      <c r="MJO1" s="46"/>
      <c r="MJP1" s="46"/>
      <c r="MJQ1" s="46"/>
      <c r="MJR1" s="46"/>
      <c r="MJS1" s="46"/>
      <c r="MJT1" s="46"/>
      <c r="MJU1" s="46"/>
      <c r="MJV1" s="46"/>
      <c r="MJW1" s="46"/>
      <c r="MJX1" s="46"/>
      <c r="MJY1" s="46"/>
      <c r="MJZ1" s="46"/>
      <c r="MKA1" s="46"/>
      <c r="MKB1" s="46"/>
      <c r="MKC1" s="46"/>
      <c r="MKD1" s="46"/>
      <c r="MKE1" s="46"/>
      <c r="MKF1" s="46"/>
      <c r="MKG1" s="46"/>
      <c r="MKH1" s="46"/>
      <c r="MKI1" s="46"/>
      <c r="MKJ1" s="46"/>
      <c r="MKK1" s="46"/>
      <c r="MKL1" s="46"/>
      <c r="MKM1" s="46"/>
      <c r="MKN1" s="46"/>
      <c r="MKO1" s="46"/>
      <c r="MKP1" s="46"/>
      <c r="MKQ1" s="46"/>
      <c r="MKR1" s="46"/>
      <c r="MKS1" s="46"/>
      <c r="MKT1" s="46"/>
      <c r="MKU1" s="46"/>
      <c r="MKV1" s="46"/>
      <c r="MKW1" s="46"/>
      <c r="MKX1" s="46"/>
      <c r="MKY1" s="46"/>
      <c r="MKZ1" s="46"/>
      <c r="MLA1" s="46"/>
      <c r="MLB1" s="46"/>
      <c r="MLC1" s="46"/>
      <c r="MLD1" s="46"/>
      <c r="MLE1" s="46"/>
      <c r="MLF1" s="46"/>
      <c r="MLG1" s="46"/>
      <c r="MLH1" s="46"/>
      <c r="MLI1" s="46"/>
      <c r="MLJ1" s="46"/>
      <c r="MLK1" s="46"/>
      <c r="MLL1" s="46"/>
      <c r="MLM1" s="46"/>
      <c r="MLN1" s="46"/>
      <c r="MLO1" s="46"/>
      <c r="MLP1" s="46"/>
      <c r="MLQ1" s="46"/>
      <c r="MLR1" s="46"/>
      <c r="MLS1" s="46"/>
      <c r="MLT1" s="46"/>
      <c r="MLU1" s="46"/>
      <c r="MLV1" s="46"/>
      <c r="MLW1" s="46"/>
      <c r="MLX1" s="46"/>
      <c r="MLY1" s="46"/>
      <c r="MLZ1" s="46"/>
      <c r="MMA1" s="46"/>
      <c r="MMB1" s="46"/>
      <c r="MMC1" s="46"/>
      <c r="MMD1" s="46"/>
      <c r="MME1" s="46"/>
      <c r="MMF1" s="46"/>
      <c r="MMG1" s="46"/>
      <c r="MMH1" s="46"/>
      <c r="MMI1" s="46"/>
      <c r="MMJ1" s="46"/>
      <c r="MMK1" s="46"/>
      <c r="MML1" s="46"/>
      <c r="MMM1" s="46"/>
      <c r="MMN1" s="46"/>
      <c r="MMO1" s="46"/>
      <c r="MMP1" s="46"/>
      <c r="MMQ1" s="46"/>
      <c r="MMR1" s="46"/>
      <c r="MMS1" s="46"/>
      <c r="MMT1" s="46"/>
      <c r="MMU1" s="46"/>
      <c r="MMV1" s="46"/>
      <c r="MMW1" s="46"/>
      <c r="MMX1" s="46"/>
      <c r="MMY1" s="46"/>
      <c r="MMZ1" s="46"/>
      <c r="MNA1" s="46"/>
      <c r="MNB1" s="46"/>
      <c r="MNC1" s="46"/>
      <c r="MND1" s="46"/>
      <c r="MNE1" s="46"/>
      <c r="MNF1" s="46"/>
      <c r="MNG1" s="46"/>
      <c r="MNH1" s="46"/>
      <c r="MNI1" s="46"/>
      <c r="MNJ1" s="46"/>
      <c r="MNK1" s="46"/>
      <c r="MNL1" s="46"/>
      <c r="MNM1" s="46"/>
      <c r="MNN1" s="46"/>
      <c r="MNO1" s="46"/>
      <c r="MNP1" s="46"/>
      <c r="MNQ1" s="46"/>
      <c r="MNR1" s="46"/>
      <c r="MNS1" s="46"/>
      <c r="MNT1" s="46"/>
      <c r="MNU1" s="46"/>
      <c r="MNV1" s="46"/>
      <c r="MNW1" s="46"/>
      <c r="MNX1" s="46"/>
      <c r="MNY1" s="46"/>
      <c r="MNZ1" s="46"/>
      <c r="MOA1" s="46"/>
      <c r="MOB1" s="46"/>
      <c r="MOC1" s="46"/>
      <c r="MOD1" s="46"/>
      <c r="MOE1" s="46"/>
      <c r="MOF1" s="46"/>
      <c r="MOG1" s="46"/>
      <c r="MOH1" s="46"/>
      <c r="MOI1" s="46"/>
      <c r="MOJ1" s="46"/>
      <c r="MOK1" s="46"/>
      <c r="MOL1" s="46"/>
      <c r="MOM1" s="46"/>
      <c r="MON1" s="46"/>
      <c r="MOO1" s="46"/>
      <c r="MOP1" s="46"/>
      <c r="MOQ1" s="46"/>
      <c r="MOR1" s="46"/>
      <c r="MOS1" s="46"/>
      <c r="MOT1" s="46"/>
      <c r="MOU1" s="46"/>
      <c r="MOV1" s="46"/>
      <c r="MOW1" s="46"/>
      <c r="MOX1" s="46"/>
      <c r="MOY1" s="46"/>
      <c r="MOZ1" s="46"/>
      <c r="MPA1" s="46"/>
      <c r="MPB1" s="46"/>
      <c r="MPC1" s="46"/>
      <c r="MPD1" s="46"/>
      <c r="MPE1" s="46"/>
      <c r="MPF1" s="46"/>
      <c r="MPG1" s="46"/>
      <c r="MPH1" s="46"/>
      <c r="MPI1" s="46"/>
      <c r="MPJ1" s="46"/>
      <c r="MPK1" s="46"/>
      <c r="MPL1" s="46"/>
      <c r="MPM1" s="46"/>
      <c r="MPN1" s="46"/>
      <c r="MPO1" s="46"/>
      <c r="MPP1" s="46"/>
      <c r="MPQ1" s="46"/>
      <c r="MPR1" s="46"/>
      <c r="MPS1" s="46"/>
      <c r="MPT1" s="46"/>
      <c r="MPU1" s="46"/>
      <c r="MPV1" s="46"/>
      <c r="MPW1" s="46"/>
      <c r="MPX1" s="46"/>
      <c r="MPY1" s="46"/>
      <c r="MPZ1" s="46"/>
      <c r="MQA1" s="46"/>
      <c r="MQB1" s="46"/>
      <c r="MQC1" s="46"/>
      <c r="MQD1" s="46"/>
      <c r="MQE1" s="46"/>
      <c r="MQF1" s="46"/>
      <c r="MQG1" s="46"/>
      <c r="MQH1" s="46"/>
      <c r="MQI1" s="46"/>
      <c r="MQJ1" s="46"/>
      <c r="MQK1" s="46"/>
      <c r="MQL1" s="46"/>
      <c r="MQM1" s="46"/>
      <c r="MQN1" s="46"/>
      <c r="MQO1" s="46"/>
      <c r="MQP1" s="46"/>
      <c r="MQQ1" s="46"/>
      <c r="MQR1" s="46"/>
      <c r="MQS1" s="46"/>
      <c r="MQT1" s="46"/>
      <c r="MQU1" s="46"/>
      <c r="MQV1" s="46"/>
      <c r="MQW1" s="46"/>
      <c r="MQX1" s="46"/>
      <c r="MQY1" s="46"/>
      <c r="MQZ1" s="46"/>
      <c r="MRA1" s="46"/>
      <c r="MRB1" s="46"/>
      <c r="MRC1" s="46"/>
      <c r="MRD1" s="46"/>
      <c r="MRE1" s="46"/>
      <c r="MRF1" s="46"/>
      <c r="MRG1" s="46"/>
      <c r="MRH1" s="46"/>
      <c r="MRI1" s="46"/>
      <c r="MRJ1" s="46"/>
      <c r="MRK1" s="46"/>
      <c r="MRL1" s="46"/>
      <c r="MRM1" s="46"/>
      <c r="MRN1" s="46"/>
      <c r="MRO1" s="46"/>
      <c r="MRP1" s="46"/>
      <c r="MRQ1" s="46"/>
      <c r="MRR1" s="46"/>
      <c r="MRS1" s="46"/>
      <c r="MRT1" s="46"/>
      <c r="MRU1" s="46"/>
      <c r="MRV1" s="46"/>
      <c r="MRW1" s="46"/>
      <c r="MRX1" s="46"/>
      <c r="MRY1" s="46"/>
      <c r="MRZ1" s="46"/>
      <c r="MSA1" s="46"/>
      <c r="MSB1" s="46"/>
      <c r="MSC1" s="46"/>
      <c r="MSD1" s="46"/>
      <c r="MSE1" s="46"/>
      <c r="MSF1" s="46"/>
      <c r="MSG1" s="46"/>
      <c r="MSH1" s="46"/>
      <c r="MSI1" s="46"/>
      <c r="MSJ1" s="46"/>
      <c r="MSK1" s="46"/>
      <c r="MSL1" s="46"/>
      <c r="MSM1" s="46"/>
      <c r="MSN1" s="46"/>
      <c r="MSO1" s="46"/>
      <c r="MSP1" s="46"/>
      <c r="MSQ1" s="46"/>
      <c r="MSR1" s="46"/>
      <c r="MSS1" s="46"/>
      <c r="MST1" s="46"/>
      <c r="MSU1" s="46"/>
      <c r="MSV1" s="46"/>
      <c r="MSW1" s="46"/>
      <c r="MSX1" s="46"/>
      <c r="MSY1" s="46"/>
      <c r="MSZ1" s="46"/>
      <c r="MTA1" s="46"/>
      <c r="MTB1" s="46"/>
      <c r="MTC1" s="46"/>
      <c r="MTD1" s="46"/>
      <c r="MTE1" s="46"/>
      <c r="MTF1" s="46"/>
      <c r="MTG1" s="46"/>
      <c r="MTH1" s="46"/>
      <c r="MTI1" s="46"/>
      <c r="MTJ1" s="46"/>
      <c r="MTK1" s="46"/>
      <c r="MTL1" s="46"/>
      <c r="MTM1" s="46"/>
      <c r="MTN1" s="46"/>
      <c r="MTO1" s="46"/>
      <c r="MTP1" s="46"/>
      <c r="MTQ1" s="46"/>
      <c r="MTR1" s="46"/>
      <c r="MTS1" s="46"/>
      <c r="MTT1" s="46"/>
      <c r="MTU1" s="46"/>
      <c r="MTV1" s="46"/>
      <c r="MTW1" s="46"/>
      <c r="MTX1" s="46"/>
      <c r="MTY1" s="46"/>
      <c r="MTZ1" s="46"/>
      <c r="MUA1" s="46"/>
      <c r="MUB1" s="46"/>
      <c r="MUC1" s="46"/>
      <c r="MUD1" s="46"/>
      <c r="MUE1" s="46"/>
      <c r="MUF1" s="46"/>
      <c r="MUG1" s="46"/>
      <c r="MUH1" s="46"/>
      <c r="MUI1" s="46"/>
      <c r="MUJ1" s="46"/>
      <c r="MUK1" s="46"/>
      <c r="MUL1" s="46"/>
      <c r="MUM1" s="46"/>
      <c r="MUN1" s="46"/>
      <c r="MUO1" s="46"/>
      <c r="MUP1" s="46"/>
      <c r="MUQ1" s="46"/>
      <c r="MUR1" s="46"/>
      <c r="MUS1" s="46"/>
      <c r="MUT1" s="46"/>
      <c r="MUU1" s="46"/>
      <c r="MUV1" s="46"/>
      <c r="MUW1" s="46"/>
      <c r="MUX1" s="46"/>
      <c r="MUY1" s="46"/>
      <c r="MUZ1" s="46"/>
      <c r="MVA1" s="46"/>
      <c r="MVB1" s="46"/>
      <c r="MVC1" s="46"/>
      <c r="MVD1" s="46"/>
      <c r="MVE1" s="46"/>
      <c r="MVF1" s="46"/>
      <c r="MVG1" s="46"/>
      <c r="MVH1" s="46"/>
      <c r="MVI1" s="46"/>
      <c r="MVJ1" s="46"/>
      <c r="MVK1" s="46"/>
      <c r="MVL1" s="46"/>
      <c r="MVM1" s="46"/>
      <c r="MVN1" s="46"/>
      <c r="MVO1" s="46"/>
      <c r="MVP1" s="46"/>
      <c r="MVQ1" s="46"/>
      <c r="MVR1" s="46"/>
      <c r="MVS1" s="46"/>
      <c r="MVT1" s="46"/>
      <c r="MVU1" s="46"/>
      <c r="MVV1" s="46"/>
      <c r="MVW1" s="46"/>
      <c r="MVX1" s="46"/>
      <c r="MVY1" s="46"/>
      <c r="MVZ1" s="46"/>
      <c r="MWA1" s="46"/>
      <c r="MWB1" s="46"/>
      <c r="MWC1" s="46"/>
      <c r="MWD1" s="46"/>
      <c r="MWE1" s="46"/>
      <c r="MWF1" s="46"/>
      <c r="MWG1" s="46"/>
      <c r="MWH1" s="46"/>
      <c r="MWI1" s="46"/>
      <c r="MWJ1" s="46"/>
      <c r="MWK1" s="46"/>
      <c r="MWL1" s="46"/>
      <c r="MWM1" s="46"/>
      <c r="MWN1" s="46"/>
      <c r="MWO1" s="46"/>
      <c r="MWP1" s="46"/>
      <c r="MWQ1" s="46"/>
      <c r="MWR1" s="46"/>
      <c r="MWS1" s="46"/>
      <c r="MWT1" s="46"/>
      <c r="MWU1" s="46"/>
      <c r="MWV1" s="46"/>
      <c r="MWW1" s="46"/>
      <c r="MWX1" s="46"/>
      <c r="MWY1" s="46"/>
      <c r="MWZ1" s="46"/>
      <c r="MXA1" s="46"/>
      <c r="MXB1" s="46"/>
      <c r="MXC1" s="46"/>
      <c r="MXD1" s="46"/>
      <c r="MXE1" s="46"/>
      <c r="MXF1" s="46"/>
      <c r="MXG1" s="46"/>
      <c r="MXH1" s="46"/>
      <c r="MXI1" s="46"/>
      <c r="MXJ1" s="46"/>
      <c r="MXK1" s="46"/>
      <c r="MXL1" s="46"/>
      <c r="MXM1" s="46"/>
      <c r="MXN1" s="46"/>
      <c r="MXO1" s="46"/>
      <c r="MXP1" s="46"/>
      <c r="MXQ1" s="46"/>
      <c r="MXR1" s="46"/>
      <c r="MXS1" s="46"/>
      <c r="MXT1" s="46"/>
      <c r="MXU1" s="46"/>
      <c r="MXV1" s="46"/>
      <c r="MXW1" s="46"/>
      <c r="MXX1" s="46"/>
      <c r="MXY1" s="46"/>
      <c r="MXZ1" s="46"/>
      <c r="MYA1" s="46"/>
      <c r="MYB1" s="46"/>
      <c r="MYC1" s="46"/>
      <c r="MYD1" s="46"/>
      <c r="MYE1" s="46"/>
      <c r="MYF1" s="46"/>
      <c r="MYG1" s="46"/>
      <c r="MYH1" s="46"/>
      <c r="MYI1" s="46"/>
      <c r="MYJ1" s="46"/>
      <c r="MYK1" s="46"/>
      <c r="MYL1" s="46"/>
      <c r="MYM1" s="46"/>
      <c r="MYN1" s="46"/>
      <c r="MYO1" s="46"/>
      <c r="MYP1" s="46"/>
      <c r="MYQ1" s="46"/>
      <c r="MYR1" s="46"/>
      <c r="MYS1" s="46"/>
      <c r="MYT1" s="46"/>
      <c r="MYU1" s="46"/>
      <c r="MYV1" s="46"/>
      <c r="MYW1" s="46"/>
      <c r="MYX1" s="46"/>
      <c r="MYY1" s="46"/>
      <c r="MYZ1" s="46"/>
      <c r="MZA1" s="46"/>
      <c r="MZB1" s="46"/>
      <c r="MZC1" s="46"/>
      <c r="MZD1" s="46"/>
      <c r="MZE1" s="46"/>
      <c r="MZF1" s="46"/>
      <c r="MZG1" s="46"/>
      <c r="MZH1" s="46"/>
      <c r="MZI1" s="46"/>
      <c r="MZJ1" s="46"/>
      <c r="MZK1" s="46"/>
      <c r="MZL1" s="46"/>
      <c r="MZM1" s="46"/>
      <c r="MZN1" s="46"/>
      <c r="MZO1" s="46"/>
      <c r="MZP1" s="46"/>
      <c r="MZQ1" s="46"/>
      <c r="MZR1" s="46"/>
      <c r="MZS1" s="46"/>
      <c r="MZT1" s="46"/>
      <c r="MZU1" s="46"/>
      <c r="MZV1" s="46"/>
      <c r="MZW1" s="46"/>
      <c r="MZX1" s="46"/>
      <c r="MZY1" s="46"/>
      <c r="MZZ1" s="46"/>
      <c r="NAA1" s="46"/>
      <c r="NAB1" s="46"/>
      <c r="NAC1" s="46"/>
      <c r="NAD1" s="46"/>
      <c r="NAE1" s="46"/>
      <c r="NAF1" s="46"/>
      <c r="NAG1" s="46"/>
      <c r="NAH1" s="46"/>
      <c r="NAI1" s="46"/>
      <c r="NAJ1" s="46"/>
      <c r="NAK1" s="46"/>
      <c r="NAL1" s="46"/>
      <c r="NAM1" s="46"/>
      <c r="NAN1" s="46"/>
      <c r="NAO1" s="46"/>
      <c r="NAP1" s="46"/>
      <c r="NAQ1" s="46"/>
      <c r="NAR1" s="46"/>
      <c r="NAS1" s="46"/>
      <c r="NAT1" s="46"/>
      <c r="NAU1" s="46"/>
      <c r="NAV1" s="46"/>
      <c r="NAW1" s="46"/>
      <c r="NAX1" s="46"/>
      <c r="NAY1" s="46"/>
      <c r="NAZ1" s="46"/>
      <c r="NBA1" s="46"/>
      <c r="NBB1" s="46"/>
      <c r="NBC1" s="46"/>
      <c r="NBD1" s="46"/>
      <c r="NBE1" s="46"/>
      <c r="NBF1" s="46"/>
      <c r="NBG1" s="46"/>
      <c r="NBH1" s="46"/>
      <c r="NBI1" s="46"/>
      <c r="NBJ1" s="46"/>
      <c r="NBK1" s="46"/>
      <c r="NBL1" s="46"/>
      <c r="NBM1" s="46"/>
      <c r="NBN1" s="46"/>
      <c r="NBO1" s="46"/>
      <c r="NBP1" s="46"/>
      <c r="NBQ1" s="46"/>
      <c r="NBR1" s="46"/>
      <c r="NBS1" s="46"/>
      <c r="NBT1" s="46"/>
      <c r="NBU1" s="46"/>
      <c r="NBV1" s="46"/>
      <c r="NBW1" s="46"/>
      <c r="NBX1" s="46"/>
      <c r="NBY1" s="46"/>
      <c r="NBZ1" s="46"/>
      <c r="NCA1" s="46"/>
      <c r="NCB1" s="46"/>
      <c r="NCC1" s="46"/>
      <c r="NCD1" s="46"/>
      <c r="NCE1" s="46"/>
      <c r="NCF1" s="46"/>
      <c r="NCG1" s="46"/>
      <c r="NCH1" s="46"/>
      <c r="NCI1" s="46"/>
      <c r="NCJ1" s="46"/>
      <c r="NCK1" s="46"/>
      <c r="NCL1" s="46"/>
      <c r="NCM1" s="46"/>
      <c r="NCN1" s="46"/>
      <c r="NCO1" s="46"/>
      <c r="NCP1" s="46"/>
      <c r="NCQ1" s="46"/>
      <c r="NCR1" s="46"/>
      <c r="NCS1" s="46"/>
      <c r="NCT1" s="46"/>
      <c r="NCU1" s="46"/>
      <c r="NCV1" s="46"/>
      <c r="NCW1" s="46"/>
      <c r="NCX1" s="46"/>
      <c r="NCY1" s="46"/>
      <c r="NCZ1" s="46"/>
      <c r="NDA1" s="46"/>
      <c r="NDB1" s="46"/>
      <c r="NDC1" s="46"/>
      <c r="NDD1" s="46"/>
      <c r="NDE1" s="46"/>
      <c r="NDF1" s="46"/>
      <c r="NDG1" s="46"/>
      <c r="NDH1" s="46"/>
      <c r="NDI1" s="46"/>
      <c r="NDJ1" s="46"/>
      <c r="NDK1" s="46"/>
      <c r="NDL1" s="46"/>
      <c r="NDM1" s="46"/>
      <c r="NDN1" s="46"/>
      <c r="NDO1" s="46"/>
      <c r="NDP1" s="46"/>
      <c r="NDQ1" s="46"/>
      <c r="NDR1" s="46"/>
      <c r="NDS1" s="46"/>
      <c r="NDT1" s="46"/>
      <c r="NDU1" s="46"/>
      <c r="NDV1" s="46"/>
      <c r="NDW1" s="46"/>
      <c r="NDX1" s="46"/>
      <c r="NDY1" s="46"/>
      <c r="NDZ1" s="46"/>
      <c r="NEA1" s="46"/>
      <c r="NEB1" s="46"/>
      <c r="NEC1" s="46"/>
      <c r="NED1" s="46"/>
      <c r="NEE1" s="46"/>
      <c r="NEF1" s="46"/>
      <c r="NEG1" s="46"/>
      <c r="NEH1" s="46"/>
      <c r="NEI1" s="46"/>
      <c r="NEJ1" s="46"/>
      <c r="NEK1" s="46"/>
      <c r="NEL1" s="46"/>
      <c r="NEM1" s="46"/>
      <c r="NEN1" s="46"/>
      <c r="NEO1" s="46"/>
      <c r="NEP1" s="46"/>
      <c r="NEQ1" s="46"/>
      <c r="NER1" s="46"/>
      <c r="NES1" s="46"/>
      <c r="NET1" s="46"/>
      <c r="NEU1" s="46"/>
      <c r="NEV1" s="46"/>
      <c r="NEW1" s="46"/>
      <c r="NEX1" s="46"/>
      <c r="NEY1" s="46"/>
      <c r="NEZ1" s="46"/>
      <c r="NFA1" s="46"/>
      <c r="NFB1" s="46"/>
      <c r="NFC1" s="46"/>
      <c r="NFD1" s="46"/>
      <c r="NFE1" s="46"/>
      <c r="NFF1" s="46"/>
      <c r="NFG1" s="46"/>
      <c r="NFH1" s="46"/>
      <c r="NFI1" s="46"/>
      <c r="NFJ1" s="46"/>
      <c r="NFK1" s="46"/>
      <c r="NFL1" s="46"/>
      <c r="NFM1" s="46"/>
      <c r="NFN1" s="46"/>
      <c r="NFO1" s="46"/>
      <c r="NFP1" s="46"/>
      <c r="NFQ1" s="46"/>
      <c r="NFR1" s="46"/>
      <c r="NFS1" s="46"/>
      <c r="NFT1" s="46"/>
      <c r="NFU1" s="46"/>
      <c r="NFV1" s="46"/>
      <c r="NFW1" s="46"/>
      <c r="NFX1" s="46"/>
      <c r="NFY1" s="46"/>
      <c r="NFZ1" s="46"/>
      <c r="NGA1" s="46"/>
      <c r="NGB1" s="46"/>
      <c r="NGC1" s="46"/>
      <c r="NGD1" s="46"/>
      <c r="NGE1" s="46"/>
      <c r="NGF1" s="46"/>
      <c r="NGG1" s="46"/>
      <c r="NGH1" s="46"/>
      <c r="NGI1" s="46"/>
      <c r="NGJ1" s="46"/>
      <c r="NGK1" s="46"/>
      <c r="NGL1" s="46"/>
      <c r="NGM1" s="46"/>
      <c r="NGN1" s="46"/>
      <c r="NGO1" s="46"/>
      <c r="NGP1" s="46"/>
      <c r="NGQ1" s="46"/>
      <c r="NGR1" s="46"/>
      <c r="NGS1" s="46"/>
      <c r="NGT1" s="46"/>
      <c r="NGU1" s="46"/>
      <c r="NGV1" s="46"/>
      <c r="NGW1" s="46"/>
      <c r="NGX1" s="46"/>
      <c r="NGY1" s="46"/>
      <c r="NGZ1" s="46"/>
      <c r="NHA1" s="46"/>
      <c r="NHB1" s="46"/>
      <c r="NHC1" s="46"/>
      <c r="NHD1" s="46"/>
      <c r="NHE1" s="46"/>
      <c r="NHF1" s="46"/>
      <c r="NHG1" s="46"/>
      <c r="NHH1" s="46"/>
      <c r="NHI1" s="46"/>
      <c r="NHJ1" s="46"/>
      <c r="NHK1" s="46"/>
      <c r="NHL1" s="46"/>
      <c r="NHM1" s="46"/>
      <c r="NHN1" s="46"/>
      <c r="NHO1" s="46"/>
      <c r="NHP1" s="46"/>
      <c r="NHQ1" s="46"/>
      <c r="NHR1" s="46"/>
      <c r="NHS1" s="46"/>
      <c r="NHT1" s="46"/>
      <c r="NHU1" s="46"/>
      <c r="NHV1" s="46"/>
      <c r="NHW1" s="46"/>
      <c r="NHX1" s="46"/>
      <c r="NHY1" s="46"/>
      <c r="NHZ1" s="46"/>
      <c r="NIA1" s="46"/>
      <c r="NIB1" s="46"/>
      <c r="NIC1" s="46"/>
      <c r="NID1" s="46"/>
      <c r="NIE1" s="46"/>
      <c r="NIF1" s="46"/>
      <c r="NIG1" s="46"/>
      <c r="NIH1" s="46"/>
      <c r="NII1" s="46"/>
      <c r="NIJ1" s="46"/>
      <c r="NIK1" s="46"/>
      <c r="NIL1" s="46"/>
      <c r="NIM1" s="46"/>
      <c r="NIN1" s="46"/>
      <c r="NIO1" s="46"/>
      <c r="NIP1" s="46"/>
      <c r="NIQ1" s="46"/>
      <c r="NIR1" s="46"/>
      <c r="NIS1" s="46"/>
      <c r="NIT1" s="46"/>
      <c r="NIU1" s="46"/>
      <c r="NIV1" s="46"/>
      <c r="NIW1" s="46"/>
      <c r="NIX1" s="46"/>
      <c r="NIY1" s="46"/>
      <c r="NIZ1" s="46"/>
      <c r="NJA1" s="46"/>
      <c r="NJB1" s="46"/>
      <c r="NJC1" s="46"/>
      <c r="NJD1" s="46"/>
      <c r="NJE1" s="46"/>
      <c r="NJF1" s="46"/>
      <c r="NJG1" s="46"/>
      <c r="NJH1" s="46"/>
      <c r="NJI1" s="46"/>
      <c r="NJJ1" s="46"/>
      <c r="NJK1" s="46"/>
      <c r="NJL1" s="46"/>
      <c r="NJM1" s="46"/>
      <c r="NJN1" s="46"/>
      <c r="NJO1" s="46"/>
      <c r="NJP1" s="46"/>
      <c r="NJQ1" s="46"/>
      <c r="NJR1" s="46"/>
      <c r="NJS1" s="46"/>
      <c r="NJT1" s="46"/>
      <c r="NJU1" s="46"/>
      <c r="NJV1" s="46"/>
      <c r="NJW1" s="46"/>
      <c r="NJX1" s="46"/>
      <c r="NJY1" s="46"/>
      <c r="NJZ1" s="46"/>
      <c r="NKA1" s="46"/>
      <c r="NKB1" s="46"/>
      <c r="NKC1" s="46"/>
      <c r="NKD1" s="46"/>
      <c r="NKE1" s="46"/>
      <c r="NKF1" s="46"/>
      <c r="NKG1" s="46"/>
      <c r="NKH1" s="46"/>
      <c r="NKI1" s="46"/>
      <c r="NKJ1" s="46"/>
      <c r="NKK1" s="46"/>
      <c r="NKL1" s="46"/>
      <c r="NKM1" s="46"/>
      <c r="NKN1" s="46"/>
      <c r="NKO1" s="46"/>
      <c r="NKP1" s="46"/>
      <c r="NKQ1" s="46"/>
      <c r="NKR1" s="46"/>
      <c r="NKS1" s="46"/>
      <c r="NKT1" s="46"/>
      <c r="NKU1" s="46"/>
      <c r="NKV1" s="46"/>
      <c r="NKW1" s="46"/>
      <c r="NKX1" s="46"/>
      <c r="NKY1" s="46"/>
      <c r="NKZ1" s="46"/>
      <c r="NLA1" s="46"/>
      <c r="NLB1" s="46"/>
      <c r="NLC1" s="46"/>
      <c r="NLD1" s="46"/>
      <c r="NLE1" s="46"/>
      <c r="NLF1" s="46"/>
      <c r="NLG1" s="46"/>
      <c r="NLH1" s="46"/>
      <c r="NLI1" s="46"/>
      <c r="NLJ1" s="46"/>
      <c r="NLK1" s="46"/>
      <c r="NLL1" s="46"/>
      <c r="NLM1" s="46"/>
      <c r="NLN1" s="46"/>
      <c r="NLO1" s="46"/>
      <c r="NLP1" s="46"/>
      <c r="NLQ1" s="46"/>
      <c r="NLR1" s="46"/>
      <c r="NLS1" s="46"/>
      <c r="NLT1" s="46"/>
      <c r="NLU1" s="46"/>
      <c r="NLV1" s="46"/>
      <c r="NLW1" s="46"/>
      <c r="NLX1" s="46"/>
      <c r="NLY1" s="46"/>
      <c r="NLZ1" s="46"/>
      <c r="NMA1" s="46"/>
      <c r="NMB1" s="46"/>
      <c r="NMC1" s="46"/>
      <c r="NMD1" s="46"/>
      <c r="NME1" s="46"/>
      <c r="NMF1" s="46"/>
      <c r="NMG1" s="46"/>
      <c r="NMH1" s="46"/>
      <c r="NMI1" s="46"/>
      <c r="NMJ1" s="46"/>
      <c r="NMK1" s="46"/>
      <c r="NML1" s="46"/>
      <c r="NMM1" s="46"/>
      <c r="NMN1" s="46"/>
      <c r="NMO1" s="46"/>
      <c r="NMP1" s="46"/>
      <c r="NMQ1" s="46"/>
      <c r="NMR1" s="46"/>
      <c r="NMS1" s="46"/>
      <c r="NMT1" s="46"/>
      <c r="NMU1" s="46"/>
      <c r="NMV1" s="46"/>
      <c r="NMW1" s="46"/>
      <c r="NMX1" s="46"/>
      <c r="NMY1" s="46"/>
      <c r="NMZ1" s="46"/>
      <c r="NNA1" s="46"/>
      <c r="NNB1" s="46"/>
      <c r="NNC1" s="46"/>
      <c r="NND1" s="46"/>
      <c r="NNE1" s="46"/>
      <c r="NNF1" s="46"/>
      <c r="NNG1" s="46"/>
      <c r="NNH1" s="46"/>
      <c r="NNI1" s="46"/>
      <c r="NNJ1" s="46"/>
      <c r="NNK1" s="46"/>
      <c r="NNL1" s="46"/>
      <c r="NNM1" s="46"/>
      <c r="NNN1" s="46"/>
      <c r="NNO1" s="46"/>
      <c r="NNP1" s="46"/>
      <c r="NNQ1" s="46"/>
      <c r="NNR1" s="46"/>
      <c r="NNS1" s="46"/>
      <c r="NNT1" s="46"/>
      <c r="NNU1" s="46"/>
      <c r="NNV1" s="46"/>
      <c r="NNW1" s="46"/>
      <c r="NNX1" s="46"/>
      <c r="NNY1" s="46"/>
      <c r="NNZ1" s="46"/>
      <c r="NOA1" s="46"/>
      <c r="NOB1" s="46"/>
      <c r="NOC1" s="46"/>
      <c r="NOD1" s="46"/>
      <c r="NOE1" s="46"/>
      <c r="NOF1" s="46"/>
      <c r="NOG1" s="46"/>
      <c r="NOH1" s="46"/>
      <c r="NOI1" s="46"/>
      <c r="NOJ1" s="46"/>
      <c r="NOK1" s="46"/>
      <c r="NOL1" s="46"/>
      <c r="NOM1" s="46"/>
      <c r="NON1" s="46"/>
      <c r="NOO1" s="46"/>
      <c r="NOP1" s="46"/>
      <c r="NOQ1" s="46"/>
      <c r="NOR1" s="46"/>
      <c r="NOS1" s="46"/>
      <c r="NOT1" s="46"/>
      <c r="NOU1" s="46"/>
      <c r="NOV1" s="46"/>
      <c r="NOW1" s="46"/>
      <c r="NOX1" s="46"/>
      <c r="NOY1" s="46"/>
      <c r="NOZ1" s="46"/>
      <c r="NPA1" s="46"/>
      <c r="NPB1" s="46"/>
      <c r="NPC1" s="46"/>
      <c r="NPD1" s="46"/>
      <c r="NPE1" s="46"/>
      <c r="NPF1" s="46"/>
      <c r="NPG1" s="46"/>
      <c r="NPH1" s="46"/>
      <c r="NPI1" s="46"/>
      <c r="NPJ1" s="46"/>
      <c r="NPK1" s="46"/>
      <c r="NPL1" s="46"/>
      <c r="NPM1" s="46"/>
      <c r="NPN1" s="46"/>
      <c r="NPO1" s="46"/>
      <c r="NPP1" s="46"/>
      <c r="NPQ1" s="46"/>
      <c r="NPR1" s="46"/>
      <c r="NPS1" s="46"/>
      <c r="NPT1" s="46"/>
      <c r="NPU1" s="46"/>
      <c r="NPV1" s="46"/>
      <c r="NPW1" s="46"/>
      <c r="NPX1" s="46"/>
      <c r="NPY1" s="46"/>
      <c r="NPZ1" s="46"/>
      <c r="NQA1" s="46"/>
      <c r="NQB1" s="46"/>
      <c r="NQC1" s="46"/>
      <c r="NQD1" s="46"/>
      <c r="NQE1" s="46"/>
      <c r="NQF1" s="46"/>
      <c r="NQG1" s="46"/>
      <c r="NQH1" s="46"/>
      <c r="NQI1" s="46"/>
      <c r="NQJ1" s="46"/>
      <c r="NQK1" s="46"/>
      <c r="NQL1" s="46"/>
      <c r="NQM1" s="46"/>
      <c r="NQN1" s="46"/>
      <c r="NQO1" s="46"/>
      <c r="NQP1" s="46"/>
      <c r="NQQ1" s="46"/>
      <c r="NQR1" s="46"/>
      <c r="NQS1" s="46"/>
      <c r="NQT1" s="46"/>
      <c r="NQU1" s="46"/>
      <c r="NQV1" s="46"/>
      <c r="NQW1" s="46"/>
      <c r="NQX1" s="46"/>
      <c r="NQY1" s="46"/>
      <c r="NQZ1" s="46"/>
      <c r="NRA1" s="46"/>
      <c r="NRB1" s="46"/>
      <c r="NRC1" s="46"/>
      <c r="NRD1" s="46"/>
      <c r="NRE1" s="46"/>
      <c r="NRF1" s="46"/>
      <c r="NRG1" s="46"/>
      <c r="NRH1" s="46"/>
      <c r="NRI1" s="46"/>
      <c r="NRJ1" s="46"/>
      <c r="NRK1" s="46"/>
      <c r="NRL1" s="46"/>
      <c r="NRM1" s="46"/>
      <c r="NRN1" s="46"/>
      <c r="NRO1" s="46"/>
      <c r="NRP1" s="46"/>
      <c r="NRQ1" s="46"/>
      <c r="NRR1" s="46"/>
      <c r="NRS1" s="46"/>
      <c r="NRT1" s="46"/>
      <c r="NRU1" s="46"/>
      <c r="NRV1" s="46"/>
      <c r="NRW1" s="46"/>
      <c r="NRX1" s="46"/>
      <c r="NRY1" s="46"/>
      <c r="NRZ1" s="46"/>
      <c r="NSA1" s="46"/>
      <c r="NSB1" s="46"/>
      <c r="NSC1" s="46"/>
      <c r="NSD1" s="46"/>
      <c r="NSE1" s="46"/>
      <c r="NSF1" s="46"/>
      <c r="NSG1" s="46"/>
      <c r="NSH1" s="46"/>
      <c r="NSI1" s="46"/>
      <c r="NSJ1" s="46"/>
      <c r="NSK1" s="46"/>
      <c r="NSL1" s="46"/>
      <c r="NSM1" s="46"/>
      <c r="NSN1" s="46"/>
      <c r="NSO1" s="46"/>
      <c r="NSP1" s="46"/>
      <c r="NSQ1" s="46"/>
      <c r="NSR1" s="46"/>
      <c r="NSS1" s="46"/>
      <c r="NST1" s="46"/>
      <c r="NSU1" s="46"/>
      <c r="NSV1" s="46"/>
      <c r="NSW1" s="46"/>
      <c r="NSX1" s="46"/>
      <c r="NSY1" s="46"/>
      <c r="NSZ1" s="46"/>
      <c r="NTA1" s="46"/>
      <c r="NTB1" s="46"/>
      <c r="NTC1" s="46"/>
      <c r="NTD1" s="46"/>
      <c r="NTE1" s="46"/>
      <c r="NTF1" s="46"/>
      <c r="NTG1" s="46"/>
      <c r="NTH1" s="46"/>
      <c r="NTI1" s="46"/>
      <c r="NTJ1" s="46"/>
      <c r="NTK1" s="46"/>
      <c r="NTL1" s="46"/>
      <c r="NTM1" s="46"/>
      <c r="NTN1" s="46"/>
      <c r="NTO1" s="46"/>
      <c r="NTP1" s="46"/>
      <c r="NTQ1" s="46"/>
      <c r="NTR1" s="46"/>
      <c r="NTS1" s="46"/>
      <c r="NTT1" s="46"/>
      <c r="NTU1" s="46"/>
      <c r="NTV1" s="46"/>
      <c r="NTW1" s="46"/>
      <c r="NTX1" s="46"/>
      <c r="NTY1" s="46"/>
      <c r="NTZ1" s="46"/>
      <c r="NUA1" s="46"/>
      <c r="NUB1" s="46"/>
      <c r="NUC1" s="46"/>
      <c r="NUD1" s="46"/>
      <c r="NUE1" s="46"/>
      <c r="NUF1" s="46"/>
      <c r="NUG1" s="46"/>
      <c r="NUH1" s="46"/>
      <c r="NUI1" s="46"/>
      <c r="NUJ1" s="46"/>
      <c r="NUK1" s="46"/>
      <c r="NUL1" s="46"/>
      <c r="NUM1" s="46"/>
      <c r="NUN1" s="46"/>
      <c r="NUO1" s="46"/>
      <c r="NUP1" s="46"/>
      <c r="NUQ1" s="46"/>
      <c r="NUR1" s="46"/>
      <c r="NUS1" s="46"/>
      <c r="NUT1" s="46"/>
      <c r="NUU1" s="46"/>
      <c r="NUV1" s="46"/>
      <c r="NUW1" s="46"/>
      <c r="NUX1" s="46"/>
      <c r="NUY1" s="46"/>
      <c r="NUZ1" s="46"/>
      <c r="NVA1" s="46"/>
      <c r="NVB1" s="46"/>
      <c r="NVC1" s="46"/>
      <c r="NVD1" s="46"/>
      <c r="NVE1" s="46"/>
      <c r="NVF1" s="46"/>
      <c r="NVG1" s="46"/>
      <c r="NVH1" s="46"/>
      <c r="NVI1" s="46"/>
      <c r="NVJ1" s="46"/>
      <c r="NVK1" s="46"/>
      <c r="NVL1" s="46"/>
      <c r="NVM1" s="46"/>
      <c r="NVN1" s="46"/>
      <c r="NVO1" s="46"/>
      <c r="NVP1" s="46"/>
      <c r="NVQ1" s="46"/>
      <c r="NVR1" s="46"/>
      <c r="NVS1" s="46"/>
      <c r="NVT1" s="46"/>
      <c r="NVU1" s="46"/>
      <c r="NVV1" s="46"/>
      <c r="NVW1" s="46"/>
      <c r="NVX1" s="46"/>
      <c r="NVY1" s="46"/>
      <c r="NVZ1" s="46"/>
      <c r="NWA1" s="46"/>
      <c r="NWB1" s="46"/>
      <c r="NWC1" s="46"/>
      <c r="NWD1" s="46"/>
      <c r="NWE1" s="46"/>
      <c r="NWF1" s="46"/>
      <c r="NWG1" s="46"/>
      <c r="NWH1" s="46"/>
      <c r="NWI1" s="46"/>
      <c r="NWJ1" s="46"/>
      <c r="NWK1" s="46"/>
      <c r="NWL1" s="46"/>
      <c r="NWM1" s="46"/>
      <c r="NWN1" s="46"/>
      <c r="NWO1" s="46"/>
      <c r="NWP1" s="46"/>
      <c r="NWQ1" s="46"/>
      <c r="NWR1" s="46"/>
      <c r="NWS1" s="46"/>
      <c r="NWT1" s="46"/>
      <c r="NWU1" s="46"/>
      <c r="NWV1" s="46"/>
      <c r="NWW1" s="46"/>
      <c r="NWX1" s="46"/>
      <c r="NWY1" s="46"/>
      <c r="NWZ1" s="46"/>
      <c r="NXA1" s="46"/>
      <c r="NXB1" s="46"/>
      <c r="NXC1" s="46"/>
      <c r="NXD1" s="46"/>
      <c r="NXE1" s="46"/>
      <c r="NXF1" s="46"/>
      <c r="NXG1" s="46"/>
      <c r="NXH1" s="46"/>
      <c r="NXI1" s="46"/>
      <c r="NXJ1" s="46"/>
      <c r="NXK1" s="46"/>
      <c r="NXL1" s="46"/>
      <c r="NXM1" s="46"/>
      <c r="NXN1" s="46"/>
      <c r="NXO1" s="46"/>
      <c r="NXP1" s="46"/>
      <c r="NXQ1" s="46"/>
      <c r="NXR1" s="46"/>
      <c r="NXS1" s="46"/>
      <c r="NXT1" s="46"/>
      <c r="NXU1" s="46"/>
      <c r="NXV1" s="46"/>
      <c r="NXW1" s="46"/>
      <c r="NXX1" s="46"/>
      <c r="NXY1" s="46"/>
      <c r="NXZ1" s="46"/>
      <c r="NYA1" s="46"/>
      <c r="NYB1" s="46"/>
      <c r="NYC1" s="46"/>
      <c r="NYD1" s="46"/>
      <c r="NYE1" s="46"/>
      <c r="NYF1" s="46"/>
      <c r="NYG1" s="46"/>
      <c r="NYH1" s="46"/>
      <c r="NYI1" s="46"/>
      <c r="NYJ1" s="46"/>
      <c r="NYK1" s="46"/>
      <c r="NYL1" s="46"/>
      <c r="NYM1" s="46"/>
      <c r="NYN1" s="46"/>
      <c r="NYO1" s="46"/>
      <c r="NYP1" s="46"/>
      <c r="NYQ1" s="46"/>
      <c r="NYR1" s="46"/>
      <c r="NYS1" s="46"/>
      <c r="NYT1" s="46"/>
      <c r="NYU1" s="46"/>
      <c r="NYV1" s="46"/>
      <c r="NYW1" s="46"/>
      <c r="NYX1" s="46"/>
      <c r="NYY1" s="46"/>
      <c r="NYZ1" s="46"/>
      <c r="NZA1" s="46"/>
      <c r="NZB1" s="46"/>
      <c r="NZC1" s="46"/>
      <c r="NZD1" s="46"/>
      <c r="NZE1" s="46"/>
      <c r="NZF1" s="46"/>
      <c r="NZG1" s="46"/>
      <c r="NZH1" s="46"/>
      <c r="NZI1" s="46"/>
      <c r="NZJ1" s="46"/>
      <c r="NZK1" s="46"/>
      <c r="NZL1" s="46"/>
      <c r="NZM1" s="46"/>
      <c r="NZN1" s="46"/>
      <c r="NZO1" s="46"/>
      <c r="NZP1" s="46"/>
      <c r="NZQ1" s="46"/>
      <c r="NZR1" s="46"/>
      <c r="NZS1" s="46"/>
      <c r="NZT1" s="46"/>
      <c r="NZU1" s="46"/>
      <c r="NZV1" s="46"/>
      <c r="NZW1" s="46"/>
      <c r="NZX1" s="46"/>
      <c r="NZY1" s="46"/>
      <c r="NZZ1" s="46"/>
      <c r="OAA1" s="46"/>
      <c r="OAB1" s="46"/>
      <c r="OAC1" s="46"/>
      <c r="OAD1" s="46"/>
      <c r="OAE1" s="46"/>
      <c r="OAF1" s="46"/>
      <c r="OAG1" s="46"/>
      <c r="OAH1" s="46"/>
      <c r="OAI1" s="46"/>
      <c r="OAJ1" s="46"/>
      <c r="OAK1" s="46"/>
      <c r="OAL1" s="46"/>
      <c r="OAM1" s="46"/>
      <c r="OAN1" s="46"/>
      <c r="OAO1" s="46"/>
      <c r="OAP1" s="46"/>
      <c r="OAQ1" s="46"/>
      <c r="OAR1" s="46"/>
      <c r="OAS1" s="46"/>
      <c r="OAT1" s="46"/>
      <c r="OAU1" s="46"/>
      <c r="OAV1" s="46"/>
      <c r="OAW1" s="46"/>
      <c r="OAX1" s="46"/>
      <c r="OAY1" s="46"/>
      <c r="OAZ1" s="46"/>
      <c r="OBA1" s="46"/>
      <c r="OBB1" s="46"/>
      <c r="OBC1" s="46"/>
      <c r="OBD1" s="46"/>
      <c r="OBE1" s="46"/>
      <c r="OBF1" s="46"/>
      <c r="OBG1" s="46"/>
      <c r="OBH1" s="46"/>
      <c r="OBI1" s="46"/>
      <c r="OBJ1" s="46"/>
      <c r="OBK1" s="46"/>
      <c r="OBL1" s="46"/>
      <c r="OBM1" s="46"/>
      <c r="OBN1" s="46"/>
      <c r="OBO1" s="46"/>
      <c r="OBP1" s="46"/>
      <c r="OBQ1" s="46"/>
      <c r="OBR1" s="46"/>
      <c r="OBS1" s="46"/>
      <c r="OBT1" s="46"/>
      <c r="OBU1" s="46"/>
      <c r="OBV1" s="46"/>
      <c r="OBW1" s="46"/>
      <c r="OBX1" s="46"/>
      <c r="OBY1" s="46"/>
      <c r="OBZ1" s="46"/>
      <c r="OCA1" s="46"/>
      <c r="OCB1" s="46"/>
      <c r="OCC1" s="46"/>
      <c r="OCD1" s="46"/>
      <c r="OCE1" s="46"/>
      <c r="OCF1" s="46"/>
      <c r="OCG1" s="46"/>
      <c r="OCH1" s="46"/>
      <c r="OCI1" s="46"/>
      <c r="OCJ1" s="46"/>
      <c r="OCK1" s="46"/>
      <c r="OCL1" s="46"/>
      <c r="OCM1" s="46"/>
      <c r="OCN1" s="46"/>
      <c r="OCO1" s="46"/>
      <c r="OCP1" s="46"/>
      <c r="OCQ1" s="46"/>
      <c r="OCR1" s="46"/>
      <c r="OCS1" s="46"/>
      <c r="OCT1" s="46"/>
      <c r="OCU1" s="46"/>
      <c r="OCV1" s="46"/>
      <c r="OCW1" s="46"/>
      <c r="OCX1" s="46"/>
      <c r="OCY1" s="46"/>
      <c r="OCZ1" s="46"/>
      <c r="ODA1" s="46"/>
      <c r="ODB1" s="46"/>
      <c r="ODC1" s="46"/>
      <c r="ODD1" s="46"/>
      <c r="ODE1" s="46"/>
      <c r="ODF1" s="46"/>
      <c r="ODG1" s="46"/>
      <c r="ODH1" s="46"/>
      <c r="ODI1" s="46"/>
      <c r="ODJ1" s="46"/>
      <c r="ODK1" s="46"/>
      <c r="ODL1" s="46"/>
      <c r="ODM1" s="46"/>
      <c r="ODN1" s="46"/>
      <c r="ODO1" s="46"/>
      <c r="ODP1" s="46"/>
      <c r="ODQ1" s="46"/>
      <c r="ODR1" s="46"/>
      <c r="ODS1" s="46"/>
      <c r="ODT1" s="46"/>
      <c r="ODU1" s="46"/>
      <c r="ODV1" s="46"/>
      <c r="ODW1" s="46"/>
      <c r="ODX1" s="46"/>
      <c r="ODY1" s="46"/>
      <c r="ODZ1" s="46"/>
      <c r="OEA1" s="46"/>
      <c r="OEB1" s="46"/>
      <c r="OEC1" s="46"/>
      <c r="OED1" s="46"/>
      <c r="OEE1" s="46"/>
      <c r="OEF1" s="46"/>
      <c r="OEG1" s="46"/>
      <c r="OEH1" s="46"/>
      <c r="OEI1" s="46"/>
      <c r="OEJ1" s="46"/>
      <c r="OEK1" s="46"/>
      <c r="OEL1" s="46"/>
      <c r="OEM1" s="46"/>
      <c r="OEN1" s="46"/>
      <c r="OEO1" s="46"/>
      <c r="OEP1" s="46"/>
      <c r="OEQ1" s="46"/>
      <c r="OER1" s="46"/>
      <c r="OES1" s="46"/>
      <c r="OET1" s="46"/>
      <c r="OEU1" s="46"/>
      <c r="OEV1" s="46"/>
      <c r="OEW1" s="46"/>
      <c r="OEX1" s="46"/>
      <c r="OEY1" s="46"/>
      <c r="OEZ1" s="46"/>
      <c r="OFA1" s="46"/>
      <c r="OFB1" s="46"/>
      <c r="OFC1" s="46"/>
      <c r="OFD1" s="46"/>
      <c r="OFE1" s="46"/>
      <c r="OFF1" s="46"/>
      <c r="OFG1" s="46"/>
      <c r="OFH1" s="46"/>
      <c r="OFI1" s="46"/>
      <c r="OFJ1" s="46"/>
      <c r="OFK1" s="46"/>
      <c r="OFL1" s="46"/>
      <c r="OFM1" s="46"/>
      <c r="OFN1" s="46"/>
      <c r="OFO1" s="46"/>
      <c r="OFP1" s="46"/>
      <c r="OFQ1" s="46"/>
      <c r="OFR1" s="46"/>
      <c r="OFS1" s="46"/>
      <c r="OFT1" s="46"/>
      <c r="OFU1" s="46"/>
      <c r="OFV1" s="46"/>
      <c r="OFW1" s="46"/>
      <c r="OFX1" s="46"/>
      <c r="OFY1" s="46"/>
      <c r="OFZ1" s="46"/>
      <c r="OGA1" s="46"/>
      <c r="OGB1" s="46"/>
      <c r="OGC1" s="46"/>
      <c r="OGD1" s="46"/>
      <c r="OGE1" s="46"/>
      <c r="OGF1" s="46"/>
      <c r="OGG1" s="46"/>
      <c r="OGH1" s="46"/>
      <c r="OGI1" s="46"/>
      <c r="OGJ1" s="46"/>
      <c r="OGK1" s="46"/>
      <c r="OGL1" s="46"/>
      <c r="OGM1" s="46"/>
      <c r="OGN1" s="46"/>
      <c r="OGO1" s="46"/>
      <c r="OGP1" s="46"/>
      <c r="OGQ1" s="46"/>
      <c r="OGR1" s="46"/>
      <c r="OGS1" s="46"/>
      <c r="OGT1" s="46"/>
      <c r="OGU1" s="46"/>
      <c r="OGV1" s="46"/>
      <c r="OGW1" s="46"/>
      <c r="OGX1" s="46"/>
      <c r="OGY1" s="46"/>
      <c r="OGZ1" s="46"/>
      <c r="OHA1" s="46"/>
      <c r="OHB1" s="46"/>
      <c r="OHC1" s="46"/>
      <c r="OHD1" s="46"/>
      <c r="OHE1" s="46"/>
      <c r="OHF1" s="46"/>
      <c r="OHG1" s="46"/>
      <c r="OHH1" s="46"/>
      <c r="OHI1" s="46"/>
      <c r="OHJ1" s="46"/>
      <c r="OHK1" s="46"/>
      <c r="OHL1" s="46"/>
      <c r="OHM1" s="46"/>
      <c r="OHN1" s="46"/>
      <c r="OHO1" s="46"/>
      <c r="OHP1" s="46"/>
      <c r="OHQ1" s="46"/>
      <c r="OHR1" s="46"/>
      <c r="OHS1" s="46"/>
      <c r="OHT1" s="46"/>
      <c r="OHU1" s="46"/>
      <c r="OHV1" s="46"/>
      <c r="OHW1" s="46"/>
      <c r="OHX1" s="46"/>
      <c r="OHY1" s="46"/>
      <c r="OHZ1" s="46"/>
      <c r="OIA1" s="46"/>
      <c r="OIB1" s="46"/>
      <c r="OIC1" s="46"/>
      <c r="OID1" s="46"/>
      <c r="OIE1" s="46"/>
      <c r="OIF1" s="46"/>
      <c r="OIG1" s="46"/>
      <c r="OIH1" s="46"/>
      <c r="OII1" s="46"/>
      <c r="OIJ1" s="46"/>
      <c r="OIK1" s="46"/>
      <c r="OIL1" s="46"/>
      <c r="OIM1" s="46"/>
      <c r="OIN1" s="46"/>
      <c r="OIO1" s="46"/>
      <c r="OIP1" s="46"/>
      <c r="OIQ1" s="46"/>
      <c r="OIR1" s="46"/>
      <c r="OIS1" s="46"/>
      <c r="OIT1" s="46"/>
      <c r="OIU1" s="46"/>
      <c r="OIV1" s="46"/>
      <c r="OIW1" s="46"/>
      <c r="OIX1" s="46"/>
      <c r="OIY1" s="46"/>
      <c r="OIZ1" s="46"/>
      <c r="OJA1" s="46"/>
      <c r="OJB1" s="46"/>
      <c r="OJC1" s="46"/>
      <c r="OJD1" s="46"/>
      <c r="OJE1" s="46"/>
      <c r="OJF1" s="46"/>
      <c r="OJG1" s="46"/>
      <c r="OJH1" s="46"/>
      <c r="OJI1" s="46"/>
      <c r="OJJ1" s="46"/>
      <c r="OJK1" s="46"/>
      <c r="OJL1" s="46"/>
      <c r="OJM1" s="46"/>
      <c r="OJN1" s="46"/>
      <c r="OJO1" s="46"/>
      <c r="OJP1" s="46"/>
      <c r="OJQ1" s="46"/>
      <c r="OJR1" s="46"/>
      <c r="OJS1" s="46"/>
      <c r="OJT1" s="46"/>
      <c r="OJU1" s="46"/>
      <c r="OJV1" s="46"/>
      <c r="OJW1" s="46"/>
      <c r="OJX1" s="46"/>
      <c r="OJY1" s="46"/>
      <c r="OJZ1" s="46"/>
      <c r="OKA1" s="46"/>
      <c r="OKB1" s="46"/>
      <c r="OKC1" s="46"/>
      <c r="OKD1" s="46"/>
      <c r="OKE1" s="46"/>
      <c r="OKF1" s="46"/>
      <c r="OKG1" s="46"/>
      <c r="OKH1" s="46"/>
      <c r="OKI1" s="46"/>
      <c r="OKJ1" s="46"/>
      <c r="OKK1" s="46"/>
      <c r="OKL1" s="46"/>
      <c r="OKM1" s="46"/>
      <c r="OKN1" s="46"/>
      <c r="OKO1" s="46"/>
      <c r="OKP1" s="46"/>
      <c r="OKQ1" s="46"/>
      <c r="OKR1" s="46"/>
      <c r="OKS1" s="46"/>
      <c r="OKT1" s="46"/>
      <c r="OKU1" s="46"/>
      <c r="OKV1" s="46"/>
      <c r="OKW1" s="46"/>
      <c r="OKX1" s="46"/>
      <c r="OKY1" s="46"/>
      <c r="OKZ1" s="46"/>
      <c r="OLA1" s="46"/>
      <c r="OLB1" s="46"/>
      <c r="OLC1" s="46"/>
      <c r="OLD1" s="46"/>
      <c r="OLE1" s="46"/>
      <c r="OLF1" s="46"/>
      <c r="OLG1" s="46"/>
      <c r="OLH1" s="46"/>
      <c r="OLI1" s="46"/>
      <c r="OLJ1" s="46"/>
      <c r="OLK1" s="46"/>
      <c r="OLL1" s="46"/>
      <c r="OLM1" s="46"/>
      <c r="OLN1" s="46"/>
      <c r="OLO1" s="46"/>
      <c r="OLP1" s="46"/>
      <c r="OLQ1" s="46"/>
      <c r="OLR1" s="46"/>
      <c r="OLS1" s="46"/>
      <c r="OLT1" s="46"/>
      <c r="OLU1" s="46"/>
      <c r="OLV1" s="46"/>
      <c r="OLW1" s="46"/>
      <c r="OLX1" s="46"/>
      <c r="OLY1" s="46"/>
      <c r="OLZ1" s="46"/>
      <c r="OMA1" s="46"/>
      <c r="OMB1" s="46"/>
      <c r="OMC1" s="46"/>
      <c r="OMD1" s="46"/>
      <c r="OME1" s="46"/>
      <c r="OMF1" s="46"/>
      <c r="OMG1" s="46"/>
      <c r="OMH1" s="46"/>
      <c r="OMI1" s="46"/>
      <c r="OMJ1" s="46"/>
      <c r="OMK1" s="46"/>
      <c r="OML1" s="46"/>
      <c r="OMM1" s="46"/>
      <c r="OMN1" s="46"/>
      <c r="OMO1" s="46"/>
      <c r="OMP1" s="46"/>
      <c r="OMQ1" s="46"/>
      <c r="OMR1" s="46"/>
      <c r="OMS1" s="46"/>
      <c r="OMT1" s="46"/>
      <c r="OMU1" s="46"/>
      <c r="OMV1" s="46"/>
      <c r="OMW1" s="46"/>
      <c r="OMX1" s="46"/>
      <c r="OMY1" s="46"/>
      <c r="OMZ1" s="46"/>
      <c r="ONA1" s="46"/>
      <c r="ONB1" s="46"/>
      <c r="ONC1" s="46"/>
      <c r="OND1" s="46"/>
      <c r="ONE1" s="46"/>
      <c r="ONF1" s="46"/>
      <c r="ONG1" s="46"/>
      <c r="ONH1" s="46"/>
      <c r="ONI1" s="46"/>
      <c r="ONJ1" s="46"/>
      <c r="ONK1" s="46"/>
      <c r="ONL1" s="46"/>
      <c r="ONM1" s="46"/>
      <c r="ONN1" s="46"/>
      <c r="ONO1" s="46"/>
      <c r="ONP1" s="46"/>
      <c r="ONQ1" s="46"/>
      <c r="ONR1" s="46"/>
      <c r="ONS1" s="46"/>
      <c r="ONT1" s="46"/>
      <c r="ONU1" s="46"/>
      <c r="ONV1" s="46"/>
      <c r="ONW1" s="46"/>
      <c r="ONX1" s="46"/>
      <c r="ONY1" s="46"/>
      <c r="ONZ1" s="46"/>
      <c r="OOA1" s="46"/>
      <c r="OOB1" s="46"/>
      <c r="OOC1" s="46"/>
      <c r="OOD1" s="46"/>
      <c r="OOE1" s="46"/>
      <c r="OOF1" s="46"/>
      <c r="OOG1" s="46"/>
      <c r="OOH1" s="46"/>
      <c r="OOI1" s="46"/>
      <c r="OOJ1" s="46"/>
      <c r="OOK1" s="46"/>
      <c r="OOL1" s="46"/>
      <c r="OOM1" s="46"/>
      <c r="OON1" s="46"/>
      <c r="OOO1" s="46"/>
      <c r="OOP1" s="46"/>
      <c r="OOQ1" s="46"/>
      <c r="OOR1" s="46"/>
      <c r="OOS1" s="46"/>
      <c r="OOT1" s="46"/>
      <c r="OOU1" s="46"/>
      <c r="OOV1" s="46"/>
      <c r="OOW1" s="46"/>
      <c r="OOX1" s="46"/>
      <c r="OOY1" s="46"/>
      <c r="OOZ1" s="46"/>
      <c r="OPA1" s="46"/>
      <c r="OPB1" s="46"/>
      <c r="OPC1" s="46"/>
      <c r="OPD1" s="46"/>
      <c r="OPE1" s="46"/>
      <c r="OPF1" s="46"/>
      <c r="OPG1" s="46"/>
      <c r="OPH1" s="46"/>
      <c r="OPI1" s="46"/>
      <c r="OPJ1" s="46"/>
      <c r="OPK1" s="46"/>
      <c r="OPL1" s="46"/>
      <c r="OPM1" s="46"/>
      <c r="OPN1" s="46"/>
      <c r="OPO1" s="46"/>
      <c r="OPP1" s="46"/>
      <c r="OPQ1" s="46"/>
      <c r="OPR1" s="46"/>
      <c r="OPS1" s="46"/>
      <c r="OPT1" s="46"/>
      <c r="OPU1" s="46"/>
      <c r="OPV1" s="46"/>
      <c r="OPW1" s="46"/>
      <c r="OPX1" s="46"/>
      <c r="OPY1" s="46"/>
      <c r="OPZ1" s="46"/>
      <c r="OQA1" s="46"/>
      <c r="OQB1" s="46"/>
      <c r="OQC1" s="46"/>
      <c r="OQD1" s="46"/>
      <c r="OQE1" s="46"/>
      <c r="OQF1" s="46"/>
      <c r="OQG1" s="46"/>
      <c r="OQH1" s="46"/>
      <c r="OQI1" s="46"/>
      <c r="OQJ1" s="46"/>
      <c r="OQK1" s="46"/>
      <c r="OQL1" s="46"/>
      <c r="OQM1" s="46"/>
      <c r="OQN1" s="46"/>
      <c r="OQO1" s="46"/>
      <c r="OQP1" s="46"/>
      <c r="OQQ1" s="46"/>
      <c r="OQR1" s="46"/>
      <c r="OQS1" s="46"/>
      <c r="OQT1" s="46"/>
      <c r="OQU1" s="46"/>
      <c r="OQV1" s="46"/>
      <c r="OQW1" s="46"/>
      <c r="OQX1" s="46"/>
      <c r="OQY1" s="46"/>
      <c r="OQZ1" s="46"/>
      <c r="ORA1" s="46"/>
      <c r="ORB1" s="46"/>
      <c r="ORC1" s="46"/>
      <c r="ORD1" s="46"/>
      <c r="ORE1" s="46"/>
      <c r="ORF1" s="46"/>
      <c r="ORG1" s="46"/>
      <c r="ORH1" s="46"/>
      <c r="ORI1" s="46"/>
      <c r="ORJ1" s="46"/>
      <c r="ORK1" s="46"/>
      <c r="ORL1" s="46"/>
      <c r="ORM1" s="46"/>
      <c r="ORN1" s="46"/>
      <c r="ORO1" s="46"/>
      <c r="ORP1" s="46"/>
      <c r="ORQ1" s="46"/>
      <c r="ORR1" s="46"/>
      <c r="ORS1" s="46"/>
      <c r="ORT1" s="46"/>
      <c r="ORU1" s="46"/>
      <c r="ORV1" s="46"/>
      <c r="ORW1" s="46"/>
      <c r="ORX1" s="46"/>
      <c r="ORY1" s="46"/>
      <c r="ORZ1" s="46"/>
      <c r="OSA1" s="46"/>
      <c r="OSB1" s="46"/>
      <c r="OSC1" s="46"/>
      <c r="OSD1" s="46"/>
      <c r="OSE1" s="46"/>
      <c r="OSF1" s="46"/>
      <c r="OSG1" s="46"/>
      <c r="OSH1" s="46"/>
      <c r="OSI1" s="46"/>
      <c r="OSJ1" s="46"/>
      <c r="OSK1" s="46"/>
      <c r="OSL1" s="46"/>
      <c r="OSM1" s="46"/>
      <c r="OSN1" s="46"/>
      <c r="OSO1" s="46"/>
      <c r="OSP1" s="46"/>
      <c r="OSQ1" s="46"/>
      <c r="OSR1" s="46"/>
      <c r="OSS1" s="46"/>
      <c r="OST1" s="46"/>
      <c r="OSU1" s="46"/>
      <c r="OSV1" s="46"/>
      <c r="OSW1" s="46"/>
      <c r="OSX1" s="46"/>
      <c r="OSY1" s="46"/>
      <c r="OSZ1" s="46"/>
      <c r="OTA1" s="46"/>
      <c r="OTB1" s="46"/>
      <c r="OTC1" s="46"/>
      <c r="OTD1" s="46"/>
      <c r="OTE1" s="46"/>
      <c r="OTF1" s="46"/>
      <c r="OTG1" s="46"/>
      <c r="OTH1" s="46"/>
      <c r="OTI1" s="46"/>
      <c r="OTJ1" s="46"/>
      <c r="OTK1" s="46"/>
      <c r="OTL1" s="46"/>
      <c r="OTM1" s="46"/>
      <c r="OTN1" s="46"/>
      <c r="OTO1" s="46"/>
      <c r="OTP1" s="46"/>
      <c r="OTQ1" s="46"/>
      <c r="OTR1" s="46"/>
      <c r="OTS1" s="46"/>
      <c r="OTT1" s="46"/>
      <c r="OTU1" s="46"/>
      <c r="OTV1" s="46"/>
      <c r="OTW1" s="46"/>
      <c r="OTX1" s="46"/>
      <c r="OTY1" s="46"/>
      <c r="OTZ1" s="46"/>
      <c r="OUA1" s="46"/>
      <c r="OUB1" s="46"/>
      <c r="OUC1" s="46"/>
      <c r="OUD1" s="46"/>
      <c r="OUE1" s="46"/>
      <c r="OUF1" s="46"/>
      <c r="OUG1" s="46"/>
      <c r="OUH1" s="46"/>
      <c r="OUI1" s="46"/>
      <c r="OUJ1" s="46"/>
      <c r="OUK1" s="46"/>
      <c r="OUL1" s="46"/>
      <c r="OUM1" s="46"/>
      <c r="OUN1" s="46"/>
      <c r="OUO1" s="46"/>
      <c r="OUP1" s="46"/>
      <c r="OUQ1" s="46"/>
      <c r="OUR1" s="46"/>
      <c r="OUS1" s="46"/>
      <c r="OUT1" s="46"/>
      <c r="OUU1" s="46"/>
      <c r="OUV1" s="46"/>
      <c r="OUW1" s="46"/>
      <c r="OUX1" s="46"/>
      <c r="OUY1" s="46"/>
      <c r="OUZ1" s="46"/>
      <c r="OVA1" s="46"/>
      <c r="OVB1" s="46"/>
      <c r="OVC1" s="46"/>
      <c r="OVD1" s="46"/>
      <c r="OVE1" s="46"/>
      <c r="OVF1" s="46"/>
      <c r="OVG1" s="46"/>
      <c r="OVH1" s="46"/>
      <c r="OVI1" s="46"/>
      <c r="OVJ1" s="46"/>
      <c r="OVK1" s="46"/>
      <c r="OVL1" s="46"/>
      <c r="OVM1" s="46"/>
      <c r="OVN1" s="46"/>
      <c r="OVO1" s="46"/>
      <c r="OVP1" s="46"/>
      <c r="OVQ1" s="46"/>
      <c r="OVR1" s="46"/>
      <c r="OVS1" s="46"/>
      <c r="OVT1" s="46"/>
      <c r="OVU1" s="46"/>
      <c r="OVV1" s="46"/>
      <c r="OVW1" s="46"/>
      <c r="OVX1" s="46"/>
      <c r="OVY1" s="46"/>
      <c r="OVZ1" s="46"/>
      <c r="OWA1" s="46"/>
      <c r="OWB1" s="46"/>
      <c r="OWC1" s="46"/>
      <c r="OWD1" s="46"/>
      <c r="OWE1" s="46"/>
      <c r="OWF1" s="46"/>
      <c r="OWG1" s="46"/>
      <c r="OWH1" s="46"/>
      <c r="OWI1" s="46"/>
      <c r="OWJ1" s="46"/>
      <c r="OWK1" s="46"/>
      <c r="OWL1" s="46"/>
      <c r="OWM1" s="46"/>
      <c r="OWN1" s="46"/>
      <c r="OWO1" s="46"/>
      <c r="OWP1" s="46"/>
      <c r="OWQ1" s="46"/>
      <c r="OWR1" s="46"/>
      <c r="OWS1" s="46"/>
      <c r="OWT1" s="46"/>
      <c r="OWU1" s="46"/>
      <c r="OWV1" s="46"/>
      <c r="OWW1" s="46"/>
      <c r="OWX1" s="46"/>
      <c r="OWY1" s="46"/>
      <c r="OWZ1" s="46"/>
      <c r="OXA1" s="46"/>
      <c r="OXB1" s="46"/>
      <c r="OXC1" s="46"/>
      <c r="OXD1" s="46"/>
      <c r="OXE1" s="46"/>
      <c r="OXF1" s="46"/>
      <c r="OXG1" s="46"/>
      <c r="OXH1" s="46"/>
      <c r="OXI1" s="46"/>
      <c r="OXJ1" s="46"/>
      <c r="OXK1" s="46"/>
      <c r="OXL1" s="46"/>
      <c r="OXM1" s="46"/>
      <c r="OXN1" s="46"/>
      <c r="OXO1" s="46"/>
      <c r="OXP1" s="46"/>
      <c r="OXQ1" s="46"/>
      <c r="OXR1" s="46"/>
      <c r="OXS1" s="46"/>
      <c r="OXT1" s="46"/>
      <c r="OXU1" s="46"/>
      <c r="OXV1" s="46"/>
      <c r="OXW1" s="46"/>
      <c r="OXX1" s="46"/>
      <c r="OXY1" s="46"/>
      <c r="OXZ1" s="46"/>
      <c r="OYA1" s="46"/>
      <c r="OYB1" s="46"/>
      <c r="OYC1" s="46"/>
      <c r="OYD1" s="46"/>
      <c r="OYE1" s="46"/>
      <c r="OYF1" s="46"/>
      <c r="OYG1" s="46"/>
      <c r="OYH1" s="46"/>
      <c r="OYI1" s="46"/>
      <c r="OYJ1" s="46"/>
      <c r="OYK1" s="46"/>
      <c r="OYL1" s="46"/>
      <c r="OYM1" s="46"/>
      <c r="OYN1" s="46"/>
      <c r="OYO1" s="46"/>
      <c r="OYP1" s="46"/>
      <c r="OYQ1" s="46"/>
      <c r="OYR1" s="46"/>
      <c r="OYS1" s="46"/>
      <c r="OYT1" s="46"/>
      <c r="OYU1" s="46"/>
      <c r="OYV1" s="46"/>
      <c r="OYW1" s="46"/>
      <c r="OYX1" s="46"/>
      <c r="OYY1" s="46"/>
      <c r="OYZ1" s="46"/>
      <c r="OZA1" s="46"/>
      <c r="OZB1" s="46"/>
      <c r="OZC1" s="46"/>
      <c r="OZD1" s="46"/>
      <c r="OZE1" s="46"/>
      <c r="OZF1" s="46"/>
      <c r="OZG1" s="46"/>
      <c r="OZH1" s="46"/>
      <c r="OZI1" s="46"/>
      <c r="OZJ1" s="46"/>
      <c r="OZK1" s="46"/>
      <c r="OZL1" s="46"/>
      <c r="OZM1" s="46"/>
      <c r="OZN1" s="46"/>
      <c r="OZO1" s="46"/>
      <c r="OZP1" s="46"/>
      <c r="OZQ1" s="46"/>
      <c r="OZR1" s="46"/>
      <c r="OZS1" s="46"/>
      <c r="OZT1" s="46"/>
      <c r="OZU1" s="46"/>
      <c r="OZV1" s="46"/>
      <c r="OZW1" s="46"/>
      <c r="OZX1" s="46"/>
      <c r="OZY1" s="46"/>
      <c r="OZZ1" s="46"/>
      <c r="PAA1" s="46"/>
      <c r="PAB1" s="46"/>
      <c r="PAC1" s="46"/>
      <c r="PAD1" s="46"/>
      <c r="PAE1" s="46"/>
      <c r="PAF1" s="46"/>
      <c r="PAG1" s="46"/>
      <c r="PAH1" s="46"/>
      <c r="PAI1" s="46"/>
      <c r="PAJ1" s="46"/>
      <c r="PAK1" s="46"/>
      <c r="PAL1" s="46"/>
      <c r="PAM1" s="46"/>
      <c r="PAN1" s="46"/>
      <c r="PAO1" s="46"/>
      <c r="PAP1" s="46"/>
      <c r="PAQ1" s="46"/>
      <c r="PAR1" s="46"/>
      <c r="PAS1" s="46"/>
      <c r="PAT1" s="46"/>
      <c r="PAU1" s="46"/>
      <c r="PAV1" s="46"/>
      <c r="PAW1" s="46"/>
      <c r="PAX1" s="46"/>
      <c r="PAY1" s="46"/>
      <c r="PAZ1" s="46"/>
      <c r="PBA1" s="46"/>
      <c r="PBB1" s="46"/>
      <c r="PBC1" s="46"/>
      <c r="PBD1" s="46"/>
      <c r="PBE1" s="46"/>
      <c r="PBF1" s="46"/>
      <c r="PBG1" s="46"/>
      <c r="PBH1" s="46"/>
      <c r="PBI1" s="46"/>
      <c r="PBJ1" s="46"/>
      <c r="PBK1" s="46"/>
      <c r="PBL1" s="46"/>
      <c r="PBM1" s="46"/>
      <c r="PBN1" s="46"/>
      <c r="PBO1" s="46"/>
      <c r="PBP1" s="46"/>
      <c r="PBQ1" s="46"/>
      <c r="PBR1" s="46"/>
      <c r="PBS1" s="46"/>
      <c r="PBT1" s="46"/>
      <c r="PBU1" s="46"/>
      <c r="PBV1" s="46"/>
      <c r="PBW1" s="46"/>
      <c r="PBX1" s="46"/>
      <c r="PBY1" s="46"/>
      <c r="PBZ1" s="46"/>
      <c r="PCA1" s="46"/>
      <c r="PCB1" s="46"/>
      <c r="PCC1" s="46"/>
      <c r="PCD1" s="46"/>
      <c r="PCE1" s="46"/>
      <c r="PCF1" s="46"/>
      <c r="PCG1" s="46"/>
      <c r="PCH1" s="46"/>
      <c r="PCI1" s="46"/>
      <c r="PCJ1" s="46"/>
      <c r="PCK1" s="46"/>
      <c r="PCL1" s="46"/>
      <c r="PCM1" s="46"/>
      <c r="PCN1" s="46"/>
      <c r="PCO1" s="46"/>
      <c r="PCP1" s="46"/>
      <c r="PCQ1" s="46"/>
      <c r="PCR1" s="46"/>
      <c r="PCS1" s="46"/>
      <c r="PCT1" s="46"/>
      <c r="PCU1" s="46"/>
      <c r="PCV1" s="46"/>
      <c r="PCW1" s="46"/>
      <c r="PCX1" s="46"/>
      <c r="PCY1" s="46"/>
      <c r="PCZ1" s="46"/>
      <c r="PDA1" s="46"/>
      <c r="PDB1" s="46"/>
      <c r="PDC1" s="46"/>
      <c r="PDD1" s="46"/>
      <c r="PDE1" s="46"/>
      <c r="PDF1" s="46"/>
      <c r="PDG1" s="46"/>
      <c r="PDH1" s="46"/>
      <c r="PDI1" s="46"/>
      <c r="PDJ1" s="46"/>
      <c r="PDK1" s="46"/>
      <c r="PDL1" s="46"/>
      <c r="PDM1" s="46"/>
      <c r="PDN1" s="46"/>
      <c r="PDO1" s="46"/>
      <c r="PDP1" s="46"/>
      <c r="PDQ1" s="46"/>
      <c r="PDR1" s="46"/>
      <c r="PDS1" s="46"/>
      <c r="PDT1" s="46"/>
      <c r="PDU1" s="46"/>
      <c r="PDV1" s="46"/>
      <c r="PDW1" s="46"/>
      <c r="PDX1" s="46"/>
      <c r="PDY1" s="46"/>
      <c r="PDZ1" s="46"/>
      <c r="PEA1" s="46"/>
      <c r="PEB1" s="46"/>
      <c r="PEC1" s="46"/>
      <c r="PED1" s="46"/>
      <c r="PEE1" s="46"/>
      <c r="PEF1" s="46"/>
      <c r="PEG1" s="46"/>
      <c r="PEH1" s="46"/>
      <c r="PEI1" s="46"/>
      <c r="PEJ1" s="46"/>
      <c r="PEK1" s="46"/>
      <c r="PEL1" s="46"/>
      <c r="PEM1" s="46"/>
      <c r="PEN1" s="46"/>
      <c r="PEO1" s="46"/>
      <c r="PEP1" s="46"/>
      <c r="PEQ1" s="46"/>
      <c r="PER1" s="46"/>
      <c r="PES1" s="46"/>
      <c r="PET1" s="46"/>
      <c r="PEU1" s="46"/>
      <c r="PEV1" s="46"/>
      <c r="PEW1" s="46"/>
      <c r="PEX1" s="46"/>
      <c r="PEY1" s="46"/>
      <c r="PEZ1" s="46"/>
      <c r="PFA1" s="46"/>
      <c r="PFB1" s="46"/>
      <c r="PFC1" s="46"/>
      <c r="PFD1" s="46"/>
      <c r="PFE1" s="46"/>
      <c r="PFF1" s="46"/>
      <c r="PFG1" s="46"/>
      <c r="PFH1" s="46"/>
      <c r="PFI1" s="46"/>
      <c r="PFJ1" s="46"/>
      <c r="PFK1" s="46"/>
      <c r="PFL1" s="46"/>
      <c r="PFM1" s="46"/>
      <c r="PFN1" s="46"/>
      <c r="PFO1" s="46"/>
      <c r="PFP1" s="46"/>
      <c r="PFQ1" s="46"/>
      <c r="PFR1" s="46"/>
      <c r="PFS1" s="46"/>
      <c r="PFT1" s="46"/>
      <c r="PFU1" s="46"/>
      <c r="PFV1" s="46"/>
      <c r="PFW1" s="46"/>
      <c r="PFX1" s="46"/>
      <c r="PFY1" s="46"/>
      <c r="PFZ1" s="46"/>
      <c r="PGA1" s="46"/>
      <c r="PGB1" s="46"/>
      <c r="PGC1" s="46"/>
      <c r="PGD1" s="46"/>
      <c r="PGE1" s="46"/>
      <c r="PGF1" s="46"/>
      <c r="PGG1" s="46"/>
      <c r="PGH1" s="46"/>
      <c r="PGI1" s="46"/>
      <c r="PGJ1" s="46"/>
      <c r="PGK1" s="46"/>
      <c r="PGL1" s="46"/>
      <c r="PGM1" s="46"/>
      <c r="PGN1" s="46"/>
      <c r="PGO1" s="46"/>
      <c r="PGP1" s="46"/>
      <c r="PGQ1" s="46"/>
      <c r="PGR1" s="46"/>
      <c r="PGS1" s="46"/>
      <c r="PGT1" s="46"/>
      <c r="PGU1" s="46"/>
      <c r="PGV1" s="46"/>
      <c r="PGW1" s="46"/>
      <c r="PGX1" s="46"/>
      <c r="PGY1" s="46"/>
      <c r="PGZ1" s="46"/>
      <c r="PHA1" s="46"/>
      <c r="PHB1" s="46"/>
      <c r="PHC1" s="46"/>
      <c r="PHD1" s="46"/>
      <c r="PHE1" s="46"/>
      <c r="PHF1" s="46"/>
      <c r="PHG1" s="46"/>
      <c r="PHH1" s="46"/>
      <c r="PHI1" s="46"/>
      <c r="PHJ1" s="46"/>
      <c r="PHK1" s="46"/>
      <c r="PHL1" s="46"/>
      <c r="PHM1" s="46"/>
      <c r="PHN1" s="46"/>
      <c r="PHO1" s="46"/>
      <c r="PHP1" s="46"/>
      <c r="PHQ1" s="46"/>
      <c r="PHR1" s="46"/>
      <c r="PHS1" s="46"/>
      <c r="PHT1" s="46"/>
      <c r="PHU1" s="46"/>
      <c r="PHV1" s="46"/>
      <c r="PHW1" s="46"/>
      <c r="PHX1" s="46"/>
      <c r="PHY1" s="46"/>
      <c r="PHZ1" s="46"/>
      <c r="PIA1" s="46"/>
      <c r="PIB1" s="46"/>
      <c r="PIC1" s="46"/>
      <c r="PID1" s="46"/>
      <c r="PIE1" s="46"/>
      <c r="PIF1" s="46"/>
      <c r="PIG1" s="46"/>
      <c r="PIH1" s="46"/>
      <c r="PII1" s="46"/>
      <c r="PIJ1" s="46"/>
      <c r="PIK1" s="46"/>
      <c r="PIL1" s="46"/>
      <c r="PIM1" s="46"/>
      <c r="PIN1" s="46"/>
      <c r="PIO1" s="46"/>
      <c r="PIP1" s="46"/>
      <c r="PIQ1" s="46"/>
      <c r="PIR1" s="46"/>
      <c r="PIS1" s="46"/>
      <c r="PIT1" s="46"/>
      <c r="PIU1" s="46"/>
      <c r="PIV1" s="46"/>
      <c r="PIW1" s="46"/>
      <c r="PIX1" s="46"/>
      <c r="PIY1" s="46"/>
      <c r="PIZ1" s="46"/>
      <c r="PJA1" s="46"/>
      <c r="PJB1" s="46"/>
      <c r="PJC1" s="46"/>
      <c r="PJD1" s="46"/>
      <c r="PJE1" s="46"/>
      <c r="PJF1" s="46"/>
      <c r="PJG1" s="46"/>
      <c r="PJH1" s="46"/>
      <c r="PJI1" s="46"/>
      <c r="PJJ1" s="46"/>
      <c r="PJK1" s="46"/>
      <c r="PJL1" s="46"/>
      <c r="PJM1" s="46"/>
      <c r="PJN1" s="46"/>
      <c r="PJO1" s="46"/>
      <c r="PJP1" s="46"/>
      <c r="PJQ1" s="46"/>
      <c r="PJR1" s="46"/>
      <c r="PJS1" s="46"/>
      <c r="PJT1" s="46"/>
      <c r="PJU1" s="46"/>
      <c r="PJV1" s="46"/>
      <c r="PJW1" s="46"/>
      <c r="PJX1" s="46"/>
      <c r="PJY1" s="46"/>
      <c r="PJZ1" s="46"/>
      <c r="PKA1" s="46"/>
      <c r="PKB1" s="46"/>
      <c r="PKC1" s="46"/>
      <c r="PKD1" s="46"/>
      <c r="PKE1" s="46"/>
      <c r="PKF1" s="46"/>
      <c r="PKG1" s="46"/>
      <c r="PKH1" s="46"/>
      <c r="PKI1" s="46"/>
      <c r="PKJ1" s="46"/>
      <c r="PKK1" s="46"/>
      <c r="PKL1" s="46"/>
      <c r="PKM1" s="46"/>
      <c r="PKN1" s="46"/>
      <c r="PKO1" s="46"/>
      <c r="PKP1" s="46"/>
      <c r="PKQ1" s="46"/>
      <c r="PKR1" s="46"/>
      <c r="PKS1" s="46"/>
      <c r="PKT1" s="46"/>
      <c r="PKU1" s="46"/>
      <c r="PKV1" s="46"/>
      <c r="PKW1" s="46"/>
      <c r="PKX1" s="46"/>
      <c r="PKY1" s="46"/>
      <c r="PKZ1" s="46"/>
      <c r="PLA1" s="46"/>
      <c r="PLB1" s="46"/>
      <c r="PLC1" s="46"/>
      <c r="PLD1" s="46"/>
      <c r="PLE1" s="46"/>
      <c r="PLF1" s="46"/>
      <c r="PLG1" s="46"/>
      <c r="PLH1" s="46"/>
      <c r="PLI1" s="46"/>
      <c r="PLJ1" s="46"/>
      <c r="PLK1" s="46"/>
      <c r="PLL1" s="46"/>
      <c r="PLM1" s="46"/>
      <c r="PLN1" s="46"/>
      <c r="PLO1" s="46"/>
      <c r="PLP1" s="46"/>
      <c r="PLQ1" s="46"/>
      <c r="PLR1" s="46"/>
      <c r="PLS1" s="46"/>
      <c r="PLT1" s="46"/>
      <c r="PLU1" s="46"/>
      <c r="PLV1" s="46"/>
      <c r="PLW1" s="46"/>
      <c r="PLX1" s="46"/>
      <c r="PLY1" s="46"/>
      <c r="PLZ1" s="46"/>
      <c r="PMA1" s="46"/>
      <c r="PMB1" s="46"/>
      <c r="PMC1" s="46"/>
      <c r="PMD1" s="46"/>
      <c r="PME1" s="46"/>
      <c r="PMF1" s="46"/>
      <c r="PMG1" s="46"/>
      <c r="PMH1" s="46"/>
      <c r="PMI1" s="46"/>
      <c r="PMJ1" s="46"/>
      <c r="PMK1" s="46"/>
      <c r="PML1" s="46"/>
      <c r="PMM1" s="46"/>
      <c r="PMN1" s="46"/>
      <c r="PMO1" s="46"/>
      <c r="PMP1" s="46"/>
      <c r="PMQ1" s="46"/>
      <c r="PMR1" s="46"/>
      <c r="PMS1" s="46"/>
      <c r="PMT1" s="46"/>
      <c r="PMU1" s="46"/>
      <c r="PMV1" s="46"/>
      <c r="PMW1" s="46"/>
      <c r="PMX1" s="46"/>
      <c r="PMY1" s="46"/>
      <c r="PMZ1" s="46"/>
      <c r="PNA1" s="46"/>
      <c r="PNB1" s="46"/>
      <c r="PNC1" s="46"/>
      <c r="PND1" s="46"/>
      <c r="PNE1" s="46"/>
      <c r="PNF1" s="46"/>
      <c r="PNG1" s="46"/>
      <c r="PNH1" s="46"/>
      <c r="PNI1" s="46"/>
      <c r="PNJ1" s="46"/>
      <c r="PNK1" s="46"/>
      <c r="PNL1" s="46"/>
      <c r="PNM1" s="46"/>
      <c r="PNN1" s="46"/>
      <c r="PNO1" s="46"/>
      <c r="PNP1" s="46"/>
      <c r="PNQ1" s="46"/>
      <c r="PNR1" s="46"/>
      <c r="PNS1" s="46"/>
      <c r="PNT1" s="46"/>
      <c r="PNU1" s="46"/>
      <c r="PNV1" s="46"/>
      <c r="PNW1" s="46"/>
      <c r="PNX1" s="46"/>
      <c r="PNY1" s="46"/>
      <c r="PNZ1" s="46"/>
      <c r="POA1" s="46"/>
      <c r="POB1" s="46"/>
      <c r="POC1" s="46"/>
      <c r="POD1" s="46"/>
      <c r="POE1" s="46"/>
      <c r="POF1" s="46"/>
      <c r="POG1" s="46"/>
      <c r="POH1" s="46"/>
      <c r="POI1" s="46"/>
      <c r="POJ1" s="46"/>
      <c r="POK1" s="46"/>
      <c r="POL1" s="46"/>
      <c r="POM1" s="46"/>
      <c r="PON1" s="46"/>
      <c r="POO1" s="46"/>
      <c r="POP1" s="46"/>
      <c r="POQ1" s="46"/>
      <c r="POR1" s="46"/>
      <c r="POS1" s="46"/>
      <c r="POT1" s="46"/>
      <c r="POU1" s="46"/>
      <c r="POV1" s="46"/>
      <c r="POW1" s="46"/>
      <c r="POX1" s="46"/>
      <c r="POY1" s="46"/>
      <c r="POZ1" s="46"/>
      <c r="PPA1" s="46"/>
      <c r="PPB1" s="46"/>
      <c r="PPC1" s="46"/>
      <c r="PPD1" s="46"/>
      <c r="PPE1" s="46"/>
      <c r="PPF1" s="46"/>
      <c r="PPG1" s="46"/>
      <c r="PPH1" s="46"/>
      <c r="PPI1" s="46"/>
      <c r="PPJ1" s="46"/>
      <c r="PPK1" s="46"/>
      <c r="PPL1" s="46"/>
      <c r="PPM1" s="46"/>
      <c r="PPN1" s="46"/>
      <c r="PPO1" s="46"/>
      <c r="PPP1" s="46"/>
      <c r="PPQ1" s="46"/>
      <c r="PPR1" s="46"/>
      <c r="PPS1" s="46"/>
      <c r="PPT1" s="46"/>
      <c r="PPU1" s="46"/>
      <c r="PPV1" s="46"/>
      <c r="PPW1" s="46"/>
      <c r="PPX1" s="46"/>
      <c r="PPY1" s="46"/>
      <c r="PPZ1" s="46"/>
      <c r="PQA1" s="46"/>
      <c r="PQB1" s="46"/>
      <c r="PQC1" s="46"/>
      <c r="PQD1" s="46"/>
      <c r="PQE1" s="46"/>
      <c r="PQF1" s="46"/>
      <c r="PQG1" s="46"/>
      <c r="PQH1" s="46"/>
      <c r="PQI1" s="46"/>
      <c r="PQJ1" s="46"/>
      <c r="PQK1" s="46"/>
      <c r="PQL1" s="46"/>
      <c r="PQM1" s="46"/>
      <c r="PQN1" s="46"/>
      <c r="PQO1" s="46"/>
      <c r="PQP1" s="46"/>
      <c r="PQQ1" s="46"/>
      <c r="PQR1" s="46"/>
      <c r="PQS1" s="46"/>
      <c r="PQT1" s="46"/>
      <c r="PQU1" s="46"/>
      <c r="PQV1" s="46"/>
      <c r="PQW1" s="46"/>
      <c r="PQX1" s="46"/>
      <c r="PQY1" s="46"/>
      <c r="PQZ1" s="46"/>
      <c r="PRA1" s="46"/>
      <c r="PRB1" s="46"/>
      <c r="PRC1" s="46"/>
      <c r="PRD1" s="46"/>
      <c r="PRE1" s="46"/>
      <c r="PRF1" s="46"/>
      <c r="PRG1" s="46"/>
      <c r="PRH1" s="46"/>
      <c r="PRI1" s="46"/>
      <c r="PRJ1" s="46"/>
      <c r="PRK1" s="46"/>
      <c r="PRL1" s="46"/>
      <c r="PRM1" s="46"/>
      <c r="PRN1" s="46"/>
      <c r="PRO1" s="46"/>
      <c r="PRP1" s="46"/>
      <c r="PRQ1" s="46"/>
      <c r="PRR1" s="46"/>
      <c r="PRS1" s="46"/>
      <c r="PRT1" s="46"/>
      <c r="PRU1" s="46"/>
      <c r="PRV1" s="46"/>
      <c r="PRW1" s="46"/>
      <c r="PRX1" s="46"/>
      <c r="PRY1" s="46"/>
      <c r="PRZ1" s="46"/>
      <c r="PSA1" s="46"/>
      <c r="PSB1" s="46"/>
      <c r="PSC1" s="46"/>
      <c r="PSD1" s="46"/>
      <c r="PSE1" s="46"/>
      <c r="PSF1" s="46"/>
      <c r="PSG1" s="46"/>
      <c r="PSH1" s="46"/>
      <c r="PSI1" s="46"/>
      <c r="PSJ1" s="46"/>
      <c r="PSK1" s="46"/>
      <c r="PSL1" s="46"/>
      <c r="PSM1" s="46"/>
      <c r="PSN1" s="46"/>
      <c r="PSO1" s="46"/>
      <c r="PSP1" s="46"/>
      <c r="PSQ1" s="46"/>
      <c r="PSR1" s="46"/>
      <c r="PSS1" s="46"/>
      <c r="PST1" s="46"/>
      <c r="PSU1" s="46"/>
      <c r="PSV1" s="46"/>
      <c r="PSW1" s="46"/>
      <c r="PSX1" s="46"/>
      <c r="PSY1" s="46"/>
      <c r="PSZ1" s="46"/>
      <c r="PTA1" s="46"/>
      <c r="PTB1" s="46"/>
      <c r="PTC1" s="46"/>
      <c r="PTD1" s="46"/>
      <c r="PTE1" s="46"/>
      <c r="PTF1" s="46"/>
      <c r="PTG1" s="46"/>
      <c r="PTH1" s="46"/>
      <c r="PTI1" s="46"/>
      <c r="PTJ1" s="46"/>
      <c r="PTK1" s="46"/>
      <c r="PTL1" s="46"/>
      <c r="PTM1" s="46"/>
      <c r="PTN1" s="46"/>
      <c r="PTO1" s="46"/>
      <c r="PTP1" s="46"/>
      <c r="PTQ1" s="46"/>
      <c r="PTR1" s="46"/>
      <c r="PTS1" s="46"/>
      <c r="PTT1" s="46"/>
      <c r="PTU1" s="46"/>
      <c r="PTV1" s="46"/>
      <c r="PTW1" s="46"/>
      <c r="PTX1" s="46"/>
      <c r="PTY1" s="46"/>
      <c r="PTZ1" s="46"/>
      <c r="PUA1" s="46"/>
      <c r="PUB1" s="46"/>
      <c r="PUC1" s="46"/>
      <c r="PUD1" s="46"/>
      <c r="PUE1" s="46"/>
      <c r="PUF1" s="46"/>
      <c r="PUG1" s="46"/>
      <c r="PUH1" s="46"/>
      <c r="PUI1" s="46"/>
      <c r="PUJ1" s="46"/>
      <c r="PUK1" s="46"/>
      <c r="PUL1" s="46"/>
      <c r="PUM1" s="46"/>
      <c r="PUN1" s="46"/>
      <c r="PUO1" s="46"/>
      <c r="PUP1" s="46"/>
      <c r="PUQ1" s="46"/>
      <c r="PUR1" s="46"/>
      <c r="PUS1" s="46"/>
      <c r="PUT1" s="46"/>
      <c r="PUU1" s="46"/>
      <c r="PUV1" s="46"/>
      <c r="PUW1" s="46"/>
      <c r="PUX1" s="46"/>
      <c r="PUY1" s="46"/>
      <c r="PUZ1" s="46"/>
      <c r="PVA1" s="46"/>
      <c r="PVB1" s="46"/>
      <c r="PVC1" s="46"/>
      <c r="PVD1" s="46"/>
      <c r="PVE1" s="46"/>
      <c r="PVF1" s="46"/>
      <c r="PVG1" s="46"/>
      <c r="PVH1" s="46"/>
      <c r="PVI1" s="46"/>
      <c r="PVJ1" s="46"/>
      <c r="PVK1" s="46"/>
      <c r="PVL1" s="46"/>
      <c r="PVM1" s="46"/>
      <c r="PVN1" s="46"/>
      <c r="PVO1" s="46"/>
      <c r="PVP1" s="46"/>
      <c r="PVQ1" s="46"/>
      <c r="PVR1" s="46"/>
      <c r="PVS1" s="46"/>
      <c r="PVT1" s="46"/>
      <c r="PVU1" s="46"/>
      <c r="PVV1" s="46"/>
      <c r="PVW1" s="46"/>
      <c r="PVX1" s="46"/>
      <c r="PVY1" s="46"/>
      <c r="PVZ1" s="46"/>
      <c r="PWA1" s="46"/>
      <c r="PWB1" s="46"/>
      <c r="PWC1" s="46"/>
      <c r="PWD1" s="46"/>
      <c r="PWE1" s="46"/>
      <c r="PWF1" s="46"/>
      <c r="PWG1" s="46"/>
      <c r="PWH1" s="46"/>
      <c r="PWI1" s="46"/>
      <c r="PWJ1" s="46"/>
      <c r="PWK1" s="46"/>
      <c r="PWL1" s="46"/>
      <c r="PWM1" s="46"/>
      <c r="PWN1" s="46"/>
      <c r="PWO1" s="46"/>
      <c r="PWP1" s="46"/>
      <c r="PWQ1" s="46"/>
      <c r="PWR1" s="46"/>
      <c r="PWS1" s="46"/>
      <c r="PWT1" s="46"/>
      <c r="PWU1" s="46"/>
      <c r="PWV1" s="46"/>
      <c r="PWW1" s="46"/>
      <c r="PWX1" s="46"/>
      <c r="PWY1" s="46"/>
      <c r="PWZ1" s="46"/>
      <c r="PXA1" s="46"/>
      <c r="PXB1" s="46"/>
      <c r="PXC1" s="46"/>
      <c r="PXD1" s="46"/>
      <c r="PXE1" s="46"/>
      <c r="PXF1" s="46"/>
      <c r="PXG1" s="46"/>
      <c r="PXH1" s="46"/>
      <c r="PXI1" s="46"/>
      <c r="PXJ1" s="46"/>
      <c r="PXK1" s="46"/>
      <c r="PXL1" s="46"/>
      <c r="PXM1" s="46"/>
      <c r="PXN1" s="46"/>
      <c r="PXO1" s="46"/>
      <c r="PXP1" s="46"/>
      <c r="PXQ1" s="46"/>
      <c r="PXR1" s="46"/>
      <c r="PXS1" s="46"/>
      <c r="PXT1" s="46"/>
      <c r="PXU1" s="46"/>
      <c r="PXV1" s="46"/>
      <c r="PXW1" s="46"/>
      <c r="PXX1" s="46"/>
      <c r="PXY1" s="46"/>
      <c r="PXZ1" s="46"/>
      <c r="PYA1" s="46"/>
      <c r="PYB1" s="46"/>
      <c r="PYC1" s="46"/>
      <c r="PYD1" s="46"/>
      <c r="PYE1" s="46"/>
      <c r="PYF1" s="46"/>
      <c r="PYG1" s="46"/>
      <c r="PYH1" s="46"/>
      <c r="PYI1" s="46"/>
      <c r="PYJ1" s="46"/>
      <c r="PYK1" s="46"/>
      <c r="PYL1" s="46"/>
      <c r="PYM1" s="46"/>
      <c r="PYN1" s="46"/>
      <c r="PYO1" s="46"/>
      <c r="PYP1" s="46"/>
      <c r="PYQ1" s="46"/>
      <c r="PYR1" s="46"/>
      <c r="PYS1" s="46"/>
      <c r="PYT1" s="46"/>
      <c r="PYU1" s="46"/>
      <c r="PYV1" s="46"/>
      <c r="PYW1" s="46"/>
      <c r="PYX1" s="46"/>
      <c r="PYY1" s="46"/>
      <c r="PYZ1" s="46"/>
      <c r="PZA1" s="46"/>
      <c r="PZB1" s="46"/>
      <c r="PZC1" s="46"/>
      <c r="PZD1" s="46"/>
      <c r="PZE1" s="46"/>
      <c r="PZF1" s="46"/>
      <c r="PZG1" s="46"/>
      <c r="PZH1" s="46"/>
      <c r="PZI1" s="46"/>
      <c r="PZJ1" s="46"/>
      <c r="PZK1" s="46"/>
      <c r="PZL1" s="46"/>
      <c r="PZM1" s="46"/>
      <c r="PZN1" s="46"/>
      <c r="PZO1" s="46"/>
      <c r="PZP1" s="46"/>
      <c r="PZQ1" s="46"/>
      <c r="PZR1" s="46"/>
      <c r="PZS1" s="46"/>
      <c r="PZT1" s="46"/>
      <c r="PZU1" s="46"/>
      <c r="PZV1" s="46"/>
      <c r="PZW1" s="46"/>
      <c r="PZX1" s="46"/>
      <c r="PZY1" s="46"/>
      <c r="PZZ1" s="46"/>
      <c r="QAA1" s="46"/>
      <c r="QAB1" s="46"/>
      <c r="QAC1" s="46"/>
      <c r="QAD1" s="46"/>
      <c r="QAE1" s="46"/>
      <c r="QAF1" s="46"/>
      <c r="QAG1" s="46"/>
      <c r="QAH1" s="46"/>
      <c r="QAI1" s="46"/>
      <c r="QAJ1" s="46"/>
      <c r="QAK1" s="46"/>
      <c r="QAL1" s="46"/>
      <c r="QAM1" s="46"/>
      <c r="QAN1" s="46"/>
      <c r="QAO1" s="46"/>
      <c r="QAP1" s="46"/>
      <c r="QAQ1" s="46"/>
      <c r="QAR1" s="46"/>
      <c r="QAS1" s="46"/>
      <c r="QAT1" s="46"/>
      <c r="QAU1" s="46"/>
      <c r="QAV1" s="46"/>
      <c r="QAW1" s="46"/>
      <c r="QAX1" s="46"/>
      <c r="QAY1" s="46"/>
      <c r="QAZ1" s="46"/>
      <c r="QBA1" s="46"/>
      <c r="QBB1" s="46"/>
      <c r="QBC1" s="46"/>
      <c r="QBD1" s="46"/>
      <c r="QBE1" s="46"/>
      <c r="QBF1" s="46"/>
      <c r="QBG1" s="46"/>
      <c r="QBH1" s="46"/>
      <c r="QBI1" s="46"/>
      <c r="QBJ1" s="46"/>
      <c r="QBK1" s="46"/>
      <c r="QBL1" s="46"/>
      <c r="QBM1" s="46"/>
      <c r="QBN1" s="46"/>
      <c r="QBO1" s="46"/>
      <c r="QBP1" s="46"/>
      <c r="QBQ1" s="46"/>
      <c r="QBR1" s="46"/>
      <c r="QBS1" s="46"/>
      <c r="QBT1" s="46"/>
      <c r="QBU1" s="46"/>
      <c r="QBV1" s="46"/>
      <c r="QBW1" s="46"/>
      <c r="QBX1" s="46"/>
      <c r="QBY1" s="46"/>
      <c r="QBZ1" s="46"/>
      <c r="QCA1" s="46"/>
      <c r="QCB1" s="46"/>
      <c r="QCC1" s="46"/>
      <c r="QCD1" s="46"/>
      <c r="QCE1" s="46"/>
      <c r="QCF1" s="46"/>
      <c r="QCG1" s="46"/>
      <c r="QCH1" s="46"/>
      <c r="QCI1" s="46"/>
      <c r="QCJ1" s="46"/>
      <c r="QCK1" s="46"/>
      <c r="QCL1" s="46"/>
      <c r="QCM1" s="46"/>
      <c r="QCN1" s="46"/>
      <c r="QCO1" s="46"/>
      <c r="QCP1" s="46"/>
      <c r="QCQ1" s="46"/>
      <c r="QCR1" s="46"/>
      <c r="QCS1" s="46"/>
      <c r="QCT1" s="46"/>
      <c r="QCU1" s="46"/>
      <c r="QCV1" s="46"/>
      <c r="QCW1" s="46"/>
      <c r="QCX1" s="46"/>
      <c r="QCY1" s="46"/>
      <c r="QCZ1" s="46"/>
      <c r="QDA1" s="46"/>
      <c r="QDB1" s="46"/>
      <c r="QDC1" s="46"/>
      <c r="QDD1" s="46"/>
      <c r="QDE1" s="46"/>
      <c r="QDF1" s="46"/>
      <c r="QDG1" s="46"/>
      <c r="QDH1" s="46"/>
      <c r="QDI1" s="46"/>
      <c r="QDJ1" s="46"/>
      <c r="QDK1" s="46"/>
      <c r="QDL1" s="46"/>
      <c r="QDM1" s="46"/>
      <c r="QDN1" s="46"/>
      <c r="QDO1" s="46"/>
      <c r="QDP1" s="46"/>
      <c r="QDQ1" s="46"/>
      <c r="QDR1" s="46"/>
      <c r="QDS1" s="46"/>
      <c r="QDT1" s="46"/>
      <c r="QDU1" s="46"/>
      <c r="QDV1" s="46"/>
      <c r="QDW1" s="46"/>
      <c r="QDX1" s="46"/>
      <c r="QDY1" s="46"/>
      <c r="QDZ1" s="46"/>
      <c r="QEA1" s="46"/>
      <c r="QEB1" s="46"/>
      <c r="QEC1" s="46"/>
      <c r="QED1" s="46"/>
      <c r="QEE1" s="46"/>
      <c r="QEF1" s="46"/>
      <c r="QEG1" s="46"/>
      <c r="QEH1" s="46"/>
      <c r="QEI1" s="46"/>
      <c r="QEJ1" s="46"/>
      <c r="QEK1" s="46"/>
      <c r="QEL1" s="46"/>
      <c r="QEM1" s="46"/>
      <c r="QEN1" s="46"/>
      <c r="QEO1" s="46"/>
      <c r="QEP1" s="46"/>
      <c r="QEQ1" s="46"/>
      <c r="QER1" s="46"/>
      <c r="QES1" s="46"/>
      <c r="QET1" s="46"/>
      <c r="QEU1" s="46"/>
      <c r="QEV1" s="46"/>
      <c r="QEW1" s="46"/>
      <c r="QEX1" s="46"/>
      <c r="QEY1" s="46"/>
      <c r="QEZ1" s="46"/>
      <c r="QFA1" s="46"/>
      <c r="QFB1" s="46"/>
      <c r="QFC1" s="46"/>
      <c r="QFD1" s="46"/>
      <c r="QFE1" s="46"/>
      <c r="QFF1" s="46"/>
      <c r="QFG1" s="46"/>
      <c r="QFH1" s="46"/>
      <c r="QFI1" s="46"/>
      <c r="QFJ1" s="46"/>
      <c r="QFK1" s="46"/>
      <c r="QFL1" s="46"/>
      <c r="QFM1" s="46"/>
      <c r="QFN1" s="46"/>
      <c r="QFO1" s="46"/>
      <c r="QFP1" s="46"/>
      <c r="QFQ1" s="46"/>
      <c r="QFR1" s="46"/>
      <c r="QFS1" s="46"/>
      <c r="QFT1" s="46"/>
      <c r="QFU1" s="46"/>
      <c r="QFV1" s="46"/>
      <c r="QFW1" s="46"/>
      <c r="QFX1" s="46"/>
      <c r="QFY1" s="46"/>
      <c r="QFZ1" s="46"/>
      <c r="QGA1" s="46"/>
      <c r="QGB1" s="46"/>
      <c r="QGC1" s="46"/>
      <c r="QGD1" s="46"/>
      <c r="QGE1" s="46"/>
      <c r="QGF1" s="46"/>
      <c r="QGG1" s="46"/>
      <c r="QGH1" s="46"/>
      <c r="QGI1" s="46"/>
      <c r="QGJ1" s="46"/>
      <c r="QGK1" s="46"/>
      <c r="QGL1" s="46"/>
      <c r="QGM1" s="46"/>
      <c r="QGN1" s="46"/>
      <c r="QGO1" s="46"/>
      <c r="QGP1" s="46"/>
      <c r="QGQ1" s="46"/>
      <c r="QGR1" s="46"/>
      <c r="QGS1" s="46"/>
      <c r="QGT1" s="46"/>
      <c r="QGU1" s="46"/>
      <c r="QGV1" s="46"/>
      <c r="QGW1" s="46"/>
      <c r="QGX1" s="46"/>
      <c r="QGY1" s="46"/>
      <c r="QGZ1" s="46"/>
      <c r="QHA1" s="46"/>
      <c r="QHB1" s="46"/>
      <c r="QHC1" s="46"/>
      <c r="QHD1" s="46"/>
      <c r="QHE1" s="46"/>
      <c r="QHF1" s="46"/>
      <c r="QHG1" s="46"/>
      <c r="QHH1" s="46"/>
      <c r="QHI1" s="46"/>
      <c r="QHJ1" s="46"/>
      <c r="QHK1" s="46"/>
      <c r="QHL1" s="46"/>
      <c r="QHM1" s="46"/>
      <c r="QHN1" s="46"/>
      <c r="QHO1" s="46"/>
      <c r="QHP1" s="46"/>
      <c r="QHQ1" s="46"/>
      <c r="QHR1" s="46"/>
      <c r="QHS1" s="46"/>
      <c r="QHT1" s="46"/>
      <c r="QHU1" s="46"/>
      <c r="QHV1" s="46"/>
      <c r="QHW1" s="46"/>
      <c r="QHX1" s="46"/>
      <c r="QHY1" s="46"/>
      <c r="QHZ1" s="46"/>
      <c r="QIA1" s="46"/>
      <c r="QIB1" s="46"/>
      <c r="QIC1" s="46"/>
      <c r="QID1" s="46"/>
      <c r="QIE1" s="46"/>
      <c r="QIF1" s="46"/>
      <c r="QIG1" s="46"/>
      <c r="QIH1" s="46"/>
      <c r="QII1" s="46"/>
      <c r="QIJ1" s="46"/>
      <c r="QIK1" s="46"/>
      <c r="QIL1" s="46"/>
      <c r="QIM1" s="46"/>
      <c r="QIN1" s="46"/>
      <c r="QIO1" s="46"/>
      <c r="QIP1" s="46"/>
      <c r="QIQ1" s="46"/>
      <c r="QIR1" s="46"/>
      <c r="QIS1" s="46"/>
      <c r="QIT1" s="46"/>
      <c r="QIU1" s="46"/>
      <c r="QIV1" s="46"/>
      <c r="QIW1" s="46"/>
      <c r="QIX1" s="46"/>
      <c r="QIY1" s="46"/>
      <c r="QIZ1" s="46"/>
      <c r="QJA1" s="46"/>
      <c r="QJB1" s="46"/>
      <c r="QJC1" s="46"/>
      <c r="QJD1" s="46"/>
      <c r="QJE1" s="46"/>
      <c r="QJF1" s="46"/>
      <c r="QJG1" s="46"/>
      <c r="QJH1" s="46"/>
      <c r="QJI1" s="46"/>
      <c r="QJJ1" s="46"/>
      <c r="QJK1" s="46"/>
      <c r="QJL1" s="46"/>
      <c r="QJM1" s="46"/>
      <c r="QJN1" s="46"/>
      <c r="QJO1" s="46"/>
      <c r="QJP1" s="46"/>
      <c r="QJQ1" s="46"/>
      <c r="QJR1" s="46"/>
      <c r="QJS1" s="46"/>
      <c r="QJT1" s="46"/>
      <c r="QJU1" s="46"/>
      <c r="QJV1" s="46"/>
      <c r="QJW1" s="46"/>
      <c r="QJX1" s="46"/>
      <c r="QJY1" s="46"/>
      <c r="QJZ1" s="46"/>
      <c r="QKA1" s="46"/>
      <c r="QKB1" s="46"/>
      <c r="QKC1" s="46"/>
      <c r="QKD1" s="46"/>
      <c r="QKE1" s="46"/>
      <c r="QKF1" s="46"/>
      <c r="QKG1" s="46"/>
      <c r="QKH1" s="46"/>
      <c r="QKI1" s="46"/>
      <c r="QKJ1" s="46"/>
      <c r="QKK1" s="46"/>
      <c r="QKL1" s="46"/>
      <c r="QKM1" s="46"/>
      <c r="QKN1" s="46"/>
      <c r="QKO1" s="46"/>
      <c r="QKP1" s="46"/>
      <c r="QKQ1" s="46"/>
      <c r="QKR1" s="46"/>
      <c r="QKS1" s="46"/>
      <c r="QKT1" s="46"/>
      <c r="QKU1" s="46"/>
      <c r="QKV1" s="46"/>
      <c r="QKW1" s="46"/>
      <c r="QKX1" s="46"/>
      <c r="QKY1" s="46"/>
      <c r="QKZ1" s="46"/>
      <c r="QLA1" s="46"/>
      <c r="QLB1" s="46"/>
      <c r="QLC1" s="46"/>
      <c r="QLD1" s="46"/>
      <c r="QLE1" s="46"/>
      <c r="QLF1" s="46"/>
      <c r="QLG1" s="46"/>
      <c r="QLH1" s="46"/>
      <c r="QLI1" s="46"/>
      <c r="QLJ1" s="46"/>
      <c r="QLK1" s="46"/>
      <c r="QLL1" s="46"/>
      <c r="QLM1" s="46"/>
      <c r="QLN1" s="46"/>
      <c r="QLO1" s="46"/>
      <c r="QLP1" s="46"/>
      <c r="QLQ1" s="46"/>
      <c r="QLR1" s="46"/>
      <c r="QLS1" s="46"/>
      <c r="QLT1" s="46"/>
      <c r="QLU1" s="46"/>
      <c r="QLV1" s="46"/>
      <c r="QLW1" s="46"/>
      <c r="QLX1" s="46"/>
      <c r="QLY1" s="46"/>
      <c r="QLZ1" s="46"/>
      <c r="QMA1" s="46"/>
      <c r="QMB1" s="46"/>
      <c r="QMC1" s="46"/>
      <c r="QMD1" s="46"/>
      <c r="QME1" s="46"/>
      <c r="QMF1" s="46"/>
      <c r="QMG1" s="46"/>
      <c r="QMH1" s="46"/>
      <c r="QMI1" s="46"/>
      <c r="QMJ1" s="46"/>
      <c r="QMK1" s="46"/>
      <c r="QML1" s="46"/>
      <c r="QMM1" s="46"/>
      <c r="QMN1" s="46"/>
      <c r="QMO1" s="46"/>
      <c r="QMP1" s="46"/>
      <c r="QMQ1" s="46"/>
      <c r="QMR1" s="46"/>
      <c r="QMS1" s="46"/>
      <c r="QMT1" s="46"/>
      <c r="QMU1" s="46"/>
      <c r="QMV1" s="46"/>
      <c r="QMW1" s="46"/>
      <c r="QMX1" s="46"/>
      <c r="QMY1" s="46"/>
      <c r="QMZ1" s="46"/>
      <c r="QNA1" s="46"/>
      <c r="QNB1" s="46"/>
      <c r="QNC1" s="46"/>
      <c r="QND1" s="46"/>
      <c r="QNE1" s="46"/>
      <c r="QNF1" s="46"/>
      <c r="QNG1" s="46"/>
      <c r="QNH1" s="46"/>
      <c r="QNI1" s="46"/>
      <c r="QNJ1" s="46"/>
      <c r="QNK1" s="46"/>
      <c r="QNL1" s="46"/>
      <c r="QNM1" s="46"/>
      <c r="QNN1" s="46"/>
      <c r="QNO1" s="46"/>
      <c r="QNP1" s="46"/>
      <c r="QNQ1" s="46"/>
      <c r="QNR1" s="46"/>
      <c r="QNS1" s="46"/>
      <c r="QNT1" s="46"/>
      <c r="QNU1" s="46"/>
      <c r="QNV1" s="46"/>
      <c r="QNW1" s="46"/>
      <c r="QNX1" s="46"/>
      <c r="QNY1" s="46"/>
      <c r="QNZ1" s="46"/>
      <c r="QOA1" s="46"/>
      <c r="QOB1" s="46"/>
      <c r="QOC1" s="46"/>
      <c r="QOD1" s="46"/>
      <c r="QOE1" s="46"/>
      <c r="QOF1" s="46"/>
      <c r="QOG1" s="46"/>
      <c r="QOH1" s="46"/>
      <c r="QOI1" s="46"/>
      <c r="QOJ1" s="46"/>
      <c r="QOK1" s="46"/>
      <c r="QOL1" s="46"/>
      <c r="QOM1" s="46"/>
      <c r="QON1" s="46"/>
      <c r="QOO1" s="46"/>
      <c r="QOP1" s="46"/>
      <c r="QOQ1" s="46"/>
      <c r="QOR1" s="46"/>
      <c r="QOS1" s="46"/>
      <c r="QOT1" s="46"/>
      <c r="QOU1" s="46"/>
      <c r="QOV1" s="46"/>
      <c r="QOW1" s="46"/>
      <c r="QOX1" s="46"/>
      <c r="QOY1" s="46"/>
      <c r="QOZ1" s="46"/>
      <c r="QPA1" s="46"/>
      <c r="QPB1" s="46"/>
      <c r="QPC1" s="46"/>
      <c r="QPD1" s="46"/>
      <c r="QPE1" s="46"/>
      <c r="QPF1" s="46"/>
      <c r="QPG1" s="46"/>
      <c r="QPH1" s="46"/>
      <c r="QPI1" s="46"/>
      <c r="QPJ1" s="46"/>
      <c r="QPK1" s="46"/>
      <c r="QPL1" s="46"/>
      <c r="QPM1" s="46"/>
      <c r="QPN1" s="46"/>
      <c r="QPO1" s="46"/>
      <c r="QPP1" s="46"/>
      <c r="QPQ1" s="46"/>
      <c r="QPR1" s="46"/>
      <c r="QPS1" s="46"/>
      <c r="QPT1" s="46"/>
      <c r="QPU1" s="46"/>
      <c r="QPV1" s="46"/>
      <c r="QPW1" s="46"/>
      <c r="QPX1" s="46"/>
      <c r="QPY1" s="46"/>
      <c r="QPZ1" s="46"/>
      <c r="QQA1" s="46"/>
      <c r="QQB1" s="46"/>
      <c r="QQC1" s="46"/>
      <c r="QQD1" s="46"/>
      <c r="QQE1" s="46"/>
      <c r="QQF1" s="46"/>
      <c r="QQG1" s="46"/>
      <c r="QQH1" s="46"/>
      <c r="QQI1" s="46"/>
      <c r="QQJ1" s="46"/>
      <c r="QQK1" s="46"/>
      <c r="QQL1" s="46"/>
      <c r="QQM1" s="46"/>
      <c r="QQN1" s="46"/>
      <c r="QQO1" s="46"/>
      <c r="QQP1" s="46"/>
      <c r="QQQ1" s="46"/>
      <c r="QQR1" s="46"/>
      <c r="QQS1" s="46"/>
      <c r="QQT1" s="46"/>
      <c r="QQU1" s="46"/>
      <c r="QQV1" s="46"/>
      <c r="QQW1" s="46"/>
      <c r="QQX1" s="46"/>
      <c r="QQY1" s="46"/>
      <c r="QQZ1" s="46"/>
      <c r="QRA1" s="46"/>
      <c r="QRB1" s="46"/>
      <c r="QRC1" s="46"/>
      <c r="QRD1" s="46"/>
      <c r="QRE1" s="46"/>
      <c r="QRF1" s="46"/>
      <c r="QRG1" s="46"/>
      <c r="QRH1" s="46"/>
      <c r="QRI1" s="46"/>
      <c r="QRJ1" s="46"/>
      <c r="QRK1" s="46"/>
      <c r="QRL1" s="46"/>
      <c r="QRM1" s="46"/>
      <c r="QRN1" s="46"/>
      <c r="QRO1" s="46"/>
      <c r="QRP1" s="46"/>
      <c r="QRQ1" s="46"/>
      <c r="QRR1" s="46"/>
      <c r="QRS1" s="46"/>
      <c r="QRT1" s="46"/>
      <c r="QRU1" s="46"/>
      <c r="QRV1" s="46"/>
      <c r="QRW1" s="46"/>
      <c r="QRX1" s="46"/>
      <c r="QRY1" s="46"/>
      <c r="QRZ1" s="46"/>
      <c r="QSA1" s="46"/>
      <c r="QSB1" s="46"/>
      <c r="QSC1" s="46"/>
      <c r="QSD1" s="46"/>
      <c r="QSE1" s="46"/>
      <c r="QSF1" s="46"/>
      <c r="QSG1" s="46"/>
      <c r="QSH1" s="46"/>
      <c r="QSI1" s="46"/>
      <c r="QSJ1" s="46"/>
      <c r="QSK1" s="46"/>
      <c r="QSL1" s="46"/>
      <c r="QSM1" s="46"/>
      <c r="QSN1" s="46"/>
      <c r="QSO1" s="46"/>
      <c r="QSP1" s="46"/>
      <c r="QSQ1" s="46"/>
      <c r="QSR1" s="46"/>
      <c r="QSS1" s="46"/>
      <c r="QST1" s="46"/>
      <c r="QSU1" s="46"/>
      <c r="QSV1" s="46"/>
      <c r="QSW1" s="46"/>
      <c r="QSX1" s="46"/>
      <c r="QSY1" s="46"/>
      <c r="QSZ1" s="46"/>
      <c r="QTA1" s="46"/>
      <c r="QTB1" s="46"/>
      <c r="QTC1" s="46"/>
      <c r="QTD1" s="46"/>
      <c r="QTE1" s="46"/>
      <c r="QTF1" s="46"/>
      <c r="QTG1" s="46"/>
      <c r="QTH1" s="46"/>
      <c r="QTI1" s="46"/>
      <c r="QTJ1" s="46"/>
      <c r="QTK1" s="46"/>
      <c r="QTL1" s="46"/>
      <c r="QTM1" s="46"/>
      <c r="QTN1" s="46"/>
      <c r="QTO1" s="46"/>
      <c r="QTP1" s="46"/>
      <c r="QTQ1" s="46"/>
      <c r="QTR1" s="46"/>
      <c r="QTS1" s="46"/>
      <c r="QTT1" s="46"/>
      <c r="QTU1" s="46"/>
      <c r="QTV1" s="46"/>
      <c r="QTW1" s="46"/>
      <c r="QTX1" s="46"/>
      <c r="QTY1" s="46"/>
      <c r="QTZ1" s="46"/>
      <c r="QUA1" s="46"/>
      <c r="QUB1" s="46"/>
      <c r="QUC1" s="46"/>
      <c r="QUD1" s="46"/>
      <c r="QUE1" s="46"/>
      <c r="QUF1" s="46"/>
      <c r="QUG1" s="46"/>
      <c r="QUH1" s="46"/>
      <c r="QUI1" s="46"/>
      <c r="QUJ1" s="46"/>
      <c r="QUK1" s="46"/>
      <c r="QUL1" s="46"/>
      <c r="QUM1" s="46"/>
      <c r="QUN1" s="46"/>
      <c r="QUO1" s="46"/>
      <c r="QUP1" s="46"/>
      <c r="QUQ1" s="46"/>
      <c r="QUR1" s="46"/>
      <c r="QUS1" s="46"/>
      <c r="QUT1" s="46"/>
      <c r="QUU1" s="46"/>
      <c r="QUV1" s="46"/>
      <c r="QUW1" s="46"/>
      <c r="QUX1" s="46"/>
      <c r="QUY1" s="46"/>
      <c r="QUZ1" s="46"/>
      <c r="QVA1" s="46"/>
      <c r="QVB1" s="46"/>
      <c r="QVC1" s="46"/>
      <c r="QVD1" s="46"/>
      <c r="QVE1" s="46"/>
      <c r="QVF1" s="46"/>
      <c r="QVG1" s="46"/>
      <c r="QVH1" s="46"/>
      <c r="QVI1" s="46"/>
      <c r="QVJ1" s="46"/>
      <c r="QVK1" s="46"/>
      <c r="QVL1" s="46"/>
      <c r="QVM1" s="46"/>
      <c r="QVN1" s="46"/>
      <c r="QVO1" s="46"/>
      <c r="QVP1" s="46"/>
      <c r="QVQ1" s="46"/>
      <c r="QVR1" s="46"/>
      <c r="QVS1" s="46"/>
      <c r="QVT1" s="46"/>
      <c r="QVU1" s="46"/>
      <c r="QVV1" s="46"/>
      <c r="QVW1" s="46"/>
      <c r="QVX1" s="46"/>
      <c r="QVY1" s="46"/>
      <c r="QVZ1" s="46"/>
      <c r="QWA1" s="46"/>
      <c r="QWB1" s="46"/>
      <c r="QWC1" s="46"/>
      <c r="QWD1" s="46"/>
      <c r="QWE1" s="46"/>
      <c r="QWF1" s="46"/>
      <c r="QWG1" s="46"/>
      <c r="QWH1" s="46"/>
      <c r="QWI1" s="46"/>
      <c r="QWJ1" s="46"/>
      <c r="QWK1" s="46"/>
      <c r="QWL1" s="46"/>
      <c r="QWM1" s="46"/>
      <c r="QWN1" s="46"/>
      <c r="QWO1" s="46"/>
      <c r="QWP1" s="46"/>
      <c r="QWQ1" s="46"/>
      <c r="QWR1" s="46"/>
      <c r="QWS1" s="46"/>
      <c r="QWT1" s="46"/>
      <c r="QWU1" s="46"/>
      <c r="QWV1" s="46"/>
      <c r="QWW1" s="46"/>
      <c r="QWX1" s="46"/>
      <c r="QWY1" s="46"/>
      <c r="QWZ1" s="46"/>
      <c r="QXA1" s="46"/>
      <c r="QXB1" s="46"/>
      <c r="QXC1" s="46"/>
      <c r="QXD1" s="46"/>
      <c r="QXE1" s="46"/>
      <c r="QXF1" s="46"/>
      <c r="QXG1" s="46"/>
      <c r="QXH1" s="46"/>
      <c r="QXI1" s="46"/>
      <c r="QXJ1" s="46"/>
      <c r="QXK1" s="46"/>
      <c r="QXL1" s="46"/>
      <c r="QXM1" s="46"/>
      <c r="QXN1" s="46"/>
      <c r="QXO1" s="46"/>
      <c r="QXP1" s="46"/>
      <c r="QXQ1" s="46"/>
      <c r="QXR1" s="46"/>
      <c r="QXS1" s="46"/>
      <c r="QXT1" s="46"/>
      <c r="QXU1" s="46"/>
      <c r="QXV1" s="46"/>
      <c r="QXW1" s="46"/>
      <c r="QXX1" s="46"/>
      <c r="QXY1" s="46"/>
      <c r="QXZ1" s="46"/>
      <c r="QYA1" s="46"/>
      <c r="QYB1" s="46"/>
      <c r="QYC1" s="46"/>
      <c r="QYD1" s="46"/>
      <c r="QYE1" s="46"/>
      <c r="QYF1" s="46"/>
      <c r="QYG1" s="46"/>
      <c r="QYH1" s="46"/>
      <c r="QYI1" s="46"/>
      <c r="QYJ1" s="46"/>
      <c r="QYK1" s="46"/>
      <c r="QYL1" s="46"/>
      <c r="QYM1" s="46"/>
      <c r="QYN1" s="46"/>
      <c r="QYO1" s="46"/>
      <c r="QYP1" s="46"/>
      <c r="QYQ1" s="46"/>
      <c r="QYR1" s="46"/>
      <c r="QYS1" s="46"/>
      <c r="QYT1" s="46"/>
      <c r="QYU1" s="46"/>
      <c r="QYV1" s="46"/>
      <c r="QYW1" s="46"/>
      <c r="QYX1" s="46"/>
      <c r="QYY1" s="46"/>
      <c r="QYZ1" s="46"/>
      <c r="QZA1" s="46"/>
      <c r="QZB1" s="46"/>
      <c r="QZC1" s="46"/>
      <c r="QZD1" s="46"/>
      <c r="QZE1" s="46"/>
      <c r="QZF1" s="46"/>
      <c r="QZG1" s="46"/>
      <c r="QZH1" s="46"/>
      <c r="QZI1" s="46"/>
      <c r="QZJ1" s="46"/>
      <c r="QZK1" s="46"/>
      <c r="QZL1" s="46"/>
      <c r="QZM1" s="46"/>
      <c r="QZN1" s="46"/>
      <c r="QZO1" s="46"/>
      <c r="QZP1" s="46"/>
      <c r="QZQ1" s="46"/>
      <c r="QZR1" s="46"/>
      <c r="QZS1" s="46"/>
      <c r="QZT1" s="46"/>
      <c r="QZU1" s="46"/>
      <c r="QZV1" s="46"/>
      <c r="QZW1" s="46"/>
      <c r="QZX1" s="46"/>
      <c r="QZY1" s="46"/>
      <c r="QZZ1" s="46"/>
      <c r="RAA1" s="46"/>
      <c r="RAB1" s="46"/>
      <c r="RAC1" s="46"/>
      <c r="RAD1" s="46"/>
      <c r="RAE1" s="46"/>
      <c r="RAF1" s="46"/>
      <c r="RAG1" s="46"/>
      <c r="RAH1" s="46"/>
      <c r="RAI1" s="46"/>
      <c r="RAJ1" s="46"/>
      <c r="RAK1" s="46"/>
      <c r="RAL1" s="46"/>
      <c r="RAM1" s="46"/>
      <c r="RAN1" s="46"/>
      <c r="RAO1" s="46"/>
      <c r="RAP1" s="46"/>
      <c r="RAQ1" s="46"/>
      <c r="RAR1" s="46"/>
      <c r="RAS1" s="46"/>
      <c r="RAT1" s="46"/>
      <c r="RAU1" s="46"/>
      <c r="RAV1" s="46"/>
      <c r="RAW1" s="46"/>
      <c r="RAX1" s="46"/>
      <c r="RAY1" s="46"/>
      <c r="RAZ1" s="46"/>
      <c r="RBA1" s="46"/>
      <c r="RBB1" s="46"/>
      <c r="RBC1" s="46"/>
      <c r="RBD1" s="46"/>
      <c r="RBE1" s="46"/>
      <c r="RBF1" s="46"/>
      <c r="RBG1" s="46"/>
      <c r="RBH1" s="46"/>
      <c r="RBI1" s="46"/>
      <c r="RBJ1" s="46"/>
      <c r="RBK1" s="46"/>
      <c r="RBL1" s="46"/>
      <c r="RBM1" s="46"/>
      <c r="RBN1" s="46"/>
      <c r="RBO1" s="46"/>
      <c r="RBP1" s="46"/>
      <c r="RBQ1" s="46"/>
      <c r="RBR1" s="46"/>
      <c r="RBS1" s="46"/>
      <c r="RBT1" s="46"/>
      <c r="RBU1" s="46"/>
      <c r="RBV1" s="46"/>
      <c r="RBW1" s="46"/>
      <c r="RBX1" s="46"/>
      <c r="RBY1" s="46"/>
      <c r="RBZ1" s="46"/>
      <c r="RCA1" s="46"/>
      <c r="RCB1" s="46"/>
      <c r="RCC1" s="46"/>
      <c r="RCD1" s="46"/>
      <c r="RCE1" s="46"/>
      <c r="RCF1" s="46"/>
      <c r="RCG1" s="46"/>
      <c r="RCH1" s="46"/>
      <c r="RCI1" s="46"/>
      <c r="RCJ1" s="46"/>
      <c r="RCK1" s="46"/>
      <c r="RCL1" s="46"/>
      <c r="RCM1" s="46"/>
      <c r="RCN1" s="46"/>
      <c r="RCO1" s="46"/>
      <c r="RCP1" s="46"/>
      <c r="RCQ1" s="46"/>
      <c r="RCR1" s="46"/>
      <c r="RCS1" s="46"/>
      <c r="RCT1" s="46"/>
      <c r="RCU1" s="46"/>
      <c r="RCV1" s="46"/>
      <c r="RCW1" s="46"/>
      <c r="RCX1" s="46"/>
      <c r="RCY1" s="46"/>
      <c r="RCZ1" s="46"/>
      <c r="RDA1" s="46"/>
      <c r="RDB1" s="46"/>
      <c r="RDC1" s="46"/>
      <c r="RDD1" s="46"/>
      <c r="RDE1" s="46"/>
      <c r="RDF1" s="46"/>
      <c r="RDG1" s="46"/>
      <c r="RDH1" s="46"/>
      <c r="RDI1" s="46"/>
      <c r="RDJ1" s="46"/>
      <c r="RDK1" s="46"/>
      <c r="RDL1" s="46"/>
      <c r="RDM1" s="46"/>
      <c r="RDN1" s="46"/>
      <c r="RDO1" s="46"/>
      <c r="RDP1" s="46"/>
      <c r="RDQ1" s="46"/>
      <c r="RDR1" s="46"/>
      <c r="RDS1" s="46"/>
      <c r="RDT1" s="46"/>
      <c r="RDU1" s="46"/>
      <c r="RDV1" s="46"/>
      <c r="RDW1" s="46"/>
      <c r="RDX1" s="46"/>
      <c r="RDY1" s="46"/>
      <c r="RDZ1" s="46"/>
      <c r="REA1" s="46"/>
      <c r="REB1" s="46"/>
      <c r="REC1" s="46"/>
      <c r="RED1" s="46"/>
      <c r="REE1" s="46"/>
      <c r="REF1" s="46"/>
      <c r="REG1" s="46"/>
      <c r="REH1" s="46"/>
      <c r="REI1" s="46"/>
      <c r="REJ1" s="46"/>
      <c r="REK1" s="46"/>
      <c r="REL1" s="46"/>
      <c r="REM1" s="46"/>
      <c r="REN1" s="46"/>
      <c r="REO1" s="46"/>
      <c r="REP1" s="46"/>
      <c r="REQ1" s="46"/>
      <c r="RER1" s="46"/>
      <c r="RES1" s="46"/>
      <c r="RET1" s="46"/>
      <c r="REU1" s="46"/>
      <c r="REV1" s="46"/>
      <c r="REW1" s="46"/>
      <c r="REX1" s="46"/>
      <c r="REY1" s="46"/>
      <c r="REZ1" s="46"/>
      <c r="RFA1" s="46"/>
      <c r="RFB1" s="46"/>
      <c r="RFC1" s="46"/>
      <c r="RFD1" s="46"/>
      <c r="RFE1" s="46"/>
      <c r="RFF1" s="46"/>
      <c r="RFG1" s="46"/>
      <c r="RFH1" s="46"/>
      <c r="RFI1" s="46"/>
      <c r="RFJ1" s="46"/>
      <c r="RFK1" s="46"/>
      <c r="RFL1" s="46"/>
      <c r="RFM1" s="46"/>
      <c r="RFN1" s="46"/>
      <c r="RFO1" s="46"/>
      <c r="RFP1" s="46"/>
      <c r="RFQ1" s="46"/>
      <c r="RFR1" s="46"/>
      <c r="RFS1" s="46"/>
      <c r="RFT1" s="46"/>
      <c r="RFU1" s="46"/>
      <c r="RFV1" s="46"/>
      <c r="RFW1" s="46"/>
      <c r="RFX1" s="46"/>
      <c r="RFY1" s="46"/>
      <c r="RFZ1" s="46"/>
      <c r="RGA1" s="46"/>
      <c r="RGB1" s="46"/>
      <c r="RGC1" s="46"/>
      <c r="RGD1" s="46"/>
      <c r="RGE1" s="46"/>
      <c r="RGF1" s="46"/>
      <c r="RGG1" s="46"/>
      <c r="RGH1" s="46"/>
      <c r="RGI1" s="46"/>
      <c r="RGJ1" s="46"/>
      <c r="RGK1" s="46"/>
      <c r="RGL1" s="46"/>
      <c r="RGM1" s="46"/>
      <c r="RGN1" s="46"/>
      <c r="RGO1" s="46"/>
      <c r="RGP1" s="46"/>
      <c r="RGQ1" s="46"/>
      <c r="RGR1" s="46"/>
      <c r="RGS1" s="46"/>
      <c r="RGT1" s="46"/>
      <c r="RGU1" s="46"/>
      <c r="RGV1" s="46"/>
      <c r="RGW1" s="46"/>
      <c r="RGX1" s="46"/>
      <c r="RGY1" s="46"/>
      <c r="RGZ1" s="46"/>
      <c r="RHA1" s="46"/>
      <c r="RHB1" s="46"/>
      <c r="RHC1" s="46"/>
      <c r="RHD1" s="46"/>
      <c r="RHE1" s="46"/>
      <c r="RHF1" s="46"/>
      <c r="RHG1" s="46"/>
      <c r="RHH1" s="46"/>
      <c r="RHI1" s="46"/>
      <c r="RHJ1" s="46"/>
      <c r="RHK1" s="46"/>
      <c r="RHL1" s="46"/>
      <c r="RHM1" s="46"/>
      <c r="RHN1" s="46"/>
      <c r="RHO1" s="46"/>
      <c r="RHP1" s="46"/>
      <c r="RHQ1" s="46"/>
      <c r="RHR1" s="46"/>
      <c r="RHS1" s="46"/>
      <c r="RHT1" s="46"/>
      <c r="RHU1" s="46"/>
      <c r="RHV1" s="46"/>
      <c r="RHW1" s="46"/>
      <c r="RHX1" s="46"/>
      <c r="RHY1" s="46"/>
      <c r="RHZ1" s="46"/>
      <c r="RIA1" s="46"/>
      <c r="RIB1" s="46"/>
      <c r="RIC1" s="46"/>
      <c r="RID1" s="46"/>
      <c r="RIE1" s="46"/>
      <c r="RIF1" s="46"/>
      <c r="RIG1" s="46"/>
      <c r="RIH1" s="46"/>
      <c r="RII1" s="46"/>
      <c r="RIJ1" s="46"/>
      <c r="RIK1" s="46"/>
      <c r="RIL1" s="46"/>
      <c r="RIM1" s="46"/>
      <c r="RIN1" s="46"/>
      <c r="RIO1" s="46"/>
      <c r="RIP1" s="46"/>
      <c r="RIQ1" s="46"/>
      <c r="RIR1" s="46"/>
      <c r="RIS1" s="46"/>
      <c r="RIT1" s="46"/>
      <c r="RIU1" s="46"/>
      <c r="RIV1" s="46"/>
      <c r="RIW1" s="46"/>
      <c r="RIX1" s="46"/>
      <c r="RIY1" s="46"/>
      <c r="RIZ1" s="46"/>
      <c r="RJA1" s="46"/>
      <c r="RJB1" s="46"/>
      <c r="RJC1" s="46"/>
      <c r="RJD1" s="46"/>
      <c r="RJE1" s="46"/>
      <c r="RJF1" s="46"/>
      <c r="RJG1" s="46"/>
      <c r="RJH1" s="46"/>
      <c r="RJI1" s="46"/>
      <c r="RJJ1" s="46"/>
      <c r="RJK1" s="46"/>
      <c r="RJL1" s="46"/>
      <c r="RJM1" s="46"/>
      <c r="RJN1" s="46"/>
      <c r="RJO1" s="46"/>
      <c r="RJP1" s="46"/>
      <c r="RJQ1" s="46"/>
      <c r="RJR1" s="46"/>
      <c r="RJS1" s="46"/>
      <c r="RJT1" s="46"/>
      <c r="RJU1" s="46"/>
      <c r="RJV1" s="46"/>
      <c r="RJW1" s="46"/>
      <c r="RJX1" s="46"/>
      <c r="RJY1" s="46"/>
      <c r="RJZ1" s="46"/>
      <c r="RKA1" s="46"/>
      <c r="RKB1" s="46"/>
      <c r="RKC1" s="46"/>
      <c r="RKD1" s="46"/>
      <c r="RKE1" s="46"/>
      <c r="RKF1" s="46"/>
      <c r="RKG1" s="46"/>
      <c r="RKH1" s="46"/>
      <c r="RKI1" s="46"/>
      <c r="RKJ1" s="46"/>
      <c r="RKK1" s="46"/>
      <c r="RKL1" s="46"/>
      <c r="RKM1" s="46"/>
      <c r="RKN1" s="46"/>
      <c r="RKO1" s="46"/>
      <c r="RKP1" s="46"/>
      <c r="RKQ1" s="46"/>
      <c r="RKR1" s="46"/>
      <c r="RKS1" s="46"/>
      <c r="RKT1" s="46"/>
      <c r="RKU1" s="46"/>
      <c r="RKV1" s="46"/>
      <c r="RKW1" s="46"/>
      <c r="RKX1" s="46"/>
      <c r="RKY1" s="46"/>
      <c r="RKZ1" s="46"/>
      <c r="RLA1" s="46"/>
      <c r="RLB1" s="46"/>
      <c r="RLC1" s="46"/>
      <c r="RLD1" s="46"/>
      <c r="RLE1" s="46"/>
      <c r="RLF1" s="46"/>
      <c r="RLG1" s="46"/>
      <c r="RLH1" s="46"/>
      <c r="RLI1" s="46"/>
      <c r="RLJ1" s="46"/>
      <c r="RLK1" s="46"/>
      <c r="RLL1" s="46"/>
      <c r="RLM1" s="46"/>
      <c r="RLN1" s="46"/>
      <c r="RLO1" s="46"/>
      <c r="RLP1" s="46"/>
      <c r="RLQ1" s="46"/>
      <c r="RLR1" s="46"/>
      <c r="RLS1" s="46"/>
      <c r="RLT1" s="46"/>
      <c r="RLU1" s="46"/>
      <c r="RLV1" s="46"/>
      <c r="RLW1" s="46"/>
      <c r="RLX1" s="46"/>
      <c r="RLY1" s="46"/>
      <c r="RLZ1" s="46"/>
      <c r="RMA1" s="46"/>
      <c r="RMB1" s="46"/>
      <c r="RMC1" s="46"/>
      <c r="RMD1" s="46"/>
      <c r="RME1" s="46"/>
      <c r="RMF1" s="46"/>
      <c r="RMG1" s="46"/>
      <c r="RMH1" s="46"/>
      <c r="RMI1" s="46"/>
      <c r="RMJ1" s="46"/>
      <c r="RMK1" s="46"/>
      <c r="RML1" s="46"/>
      <c r="RMM1" s="46"/>
      <c r="RMN1" s="46"/>
      <c r="RMO1" s="46"/>
      <c r="RMP1" s="46"/>
      <c r="RMQ1" s="46"/>
      <c r="RMR1" s="46"/>
      <c r="RMS1" s="46"/>
      <c r="RMT1" s="46"/>
      <c r="RMU1" s="46"/>
      <c r="RMV1" s="46"/>
      <c r="RMW1" s="46"/>
      <c r="RMX1" s="46"/>
      <c r="RMY1" s="46"/>
      <c r="RMZ1" s="46"/>
      <c r="RNA1" s="46"/>
      <c r="RNB1" s="46"/>
      <c r="RNC1" s="46"/>
      <c r="RND1" s="46"/>
      <c r="RNE1" s="46"/>
      <c r="RNF1" s="46"/>
      <c r="RNG1" s="46"/>
      <c r="RNH1" s="46"/>
      <c r="RNI1" s="46"/>
      <c r="RNJ1" s="46"/>
      <c r="RNK1" s="46"/>
      <c r="RNL1" s="46"/>
      <c r="RNM1" s="46"/>
      <c r="RNN1" s="46"/>
      <c r="RNO1" s="46"/>
      <c r="RNP1" s="46"/>
      <c r="RNQ1" s="46"/>
      <c r="RNR1" s="46"/>
      <c r="RNS1" s="46"/>
      <c r="RNT1" s="46"/>
      <c r="RNU1" s="46"/>
      <c r="RNV1" s="46"/>
      <c r="RNW1" s="46"/>
      <c r="RNX1" s="46"/>
      <c r="RNY1" s="46"/>
      <c r="RNZ1" s="46"/>
      <c r="ROA1" s="46"/>
      <c r="ROB1" s="46"/>
      <c r="ROC1" s="46"/>
      <c r="ROD1" s="46"/>
      <c r="ROE1" s="46"/>
      <c r="ROF1" s="46"/>
      <c r="ROG1" s="46"/>
      <c r="ROH1" s="46"/>
      <c r="ROI1" s="46"/>
      <c r="ROJ1" s="46"/>
      <c r="ROK1" s="46"/>
      <c r="ROL1" s="46"/>
      <c r="ROM1" s="46"/>
      <c r="RON1" s="46"/>
      <c r="ROO1" s="46"/>
      <c r="ROP1" s="46"/>
      <c r="ROQ1" s="46"/>
      <c r="ROR1" s="46"/>
      <c r="ROS1" s="46"/>
      <c r="ROT1" s="46"/>
      <c r="ROU1" s="46"/>
      <c r="ROV1" s="46"/>
      <c r="ROW1" s="46"/>
      <c r="ROX1" s="46"/>
      <c r="ROY1" s="46"/>
      <c r="ROZ1" s="46"/>
      <c r="RPA1" s="46"/>
      <c r="RPB1" s="46"/>
      <c r="RPC1" s="46"/>
      <c r="RPD1" s="46"/>
      <c r="RPE1" s="46"/>
      <c r="RPF1" s="46"/>
      <c r="RPG1" s="46"/>
      <c r="RPH1" s="46"/>
      <c r="RPI1" s="46"/>
      <c r="RPJ1" s="46"/>
      <c r="RPK1" s="46"/>
      <c r="RPL1" s="46"/>
      <c r="RPM1" s="46"/>
      <c r="RPN1" s="46"/>
      <c r="RPO1" s="46"/>
      <c r="RPP1" s="46"/>
      <c r="RPQ1" s="46"/>
      <c r="RPR1" s="46"/>
      <c r="RPS1" s="46"/>
      <c r="RPT1" s="46"/>
      <c r="RPU1" s="46"/>
      <c r="RPV1" s="46"/>
      <c r="RPW1" s="46"/>
      <c r="RPX1" s="46"/>
      <c r="RPY1" s="46"/>
      <c r="RPZ1" s="46"/>
      <c r="RQA1" s="46"/>
      <c r="RQB1" s="46"/>
      <c r="RQC1" s="46"/>
      <c r="RQD1" s="46"/>
      <c r="RQE1" s="46"/>
      <c r="RQF1" s="46"/>
      <c r="RQG1" s="46"/>
      <c r="RQH1" s="46"/>
      <c r="RQI1" s="46"/>
      <c r="RQJ1" s="46"/>
      <c r="RQK1" s="46"/>
      <c r="RQL1" s="46"/>
      <c r="RQM1" s="46"/>
      <c r="RQN1" s="46"/>
      <c r="RQO1" s="46"/>
      <c r="RQP1" s="46"/>
      <c r="RQQ1" s="46"/>
      <c r="RQR1" s="46"/>
      <c r="RQS1" s="46"/>
      <c r="RQT1" s="46"/>
      <c r="RQU1" s="46"/>
      <c r="RQV1" s="46"/>
      <c r="RQW1" s="46"/>
      <c r="RQX1" s="46"/>
      <c r="RQY1" s="46"/>
      <c r="RQZ1" s="46"/>
      <c r="RRA1" s="46"/>
      <c r="RRB1" s="46"/>
      <c r="RRC1" s="46"/>
      <c r="RRD1" s="46"/>
      <c r="RRE1" s="46"/>
      <c r="RRF1" s="46"/>
      <c r="RRG1" s="46"/>
      <c r="RRH1" s="46"/>
      <c r="RRI1" s="46"/>
      <c r="RRJ1" s="46"/>
      <c r="RRK1" s="46"/>
      <c r="RRL1" s="46"/>
      <c r="RRM1" s="46"/>
      <c r="RRN1" s="46"/>
      <c r="RRO1" s="46"/>
      <c r="RRP1" s="46"/>
      <c r="RRQ1" s="46"/>
      <c r="RRR1" s="46"/>
      <c r="RRS1" s="46"/>
      <c r="RRT1" s="46"/>
      <c r="RRU1" s="46"/>
      <c r="RRV1" s="46"/>
      <c r="RRW1" s="46"/>
      <c r="RRX1" s="46"/>
      <c r="RRY1" s="46"/>
      <c r="RRZ1" s="46"/>
      <c r="RSA1" s="46"/>
      <c r="RSB1" s="46"/>
      <c r="RSC1" s="46"/>
      <c r="RSD1" s="46"/>
      <c r="RSE1" s="46"/>
      <c r="RSF1" s="46"/>
      <c r="RSG1" s="46"/>
      <c r="RSH1" s="46"/>
      <c r="RSI1" s="46"/>
      <c r="RSJ1" s="46"/>
      <c r="RSK1" s="46"/>
      <c r="RSL1" s="46"/>
      <c r="RSM1" s="46"/>
      <c r="RSN1" s="46"/>
      <c r="RSO1" s="46"/>
      <c r="RSP1" s="46"/>
      <c r="RSQ1" s="46"/>
      <c r="RSR1" s="46"/>
      <c r="RSS1" s="46"/>
      <c r="RST1" s="46"/>
      <c r="RSU1" s="46"/>
      <c r="RSV1" s="46"/>
      <c r="RSW1" s="46"/>
      <c r="RSX1" s="46"/>
      <c r="RSY1" s="46"/>
      <c r="RSZ1" s="46"/>
      <c r="RTA1" s="46"/>
      <c r="RTB1" s="46"/>
      <c r="RTC1" s="46"/>
      <c r="RTD1" s="46"/>
      <c r="RTE1" s="46"/>
      <c r="RTF1" s="46"/>
      <c r="RTG1" s="46"/>
      <c r="RTH1" s="46"/>
      <c r="RTI1" s="46"/>
      <c r="RTJ1" s="46"/>
      <c r="RTK1" s="46"/>
      <c r="RTL1" s="46"/>
      <c r="RTM1" s="46"/>
      <c r="RTN1" s="46"/>
      <c r="RTO1" s="46"/>
      <c r="RTP1" s="46"/>
      <c r="RTQ1" s="46"/>
      <c r="RTR1" s="46"/>
      <c r="RTS1" s="46"/>
      <c r="RTT1" s="46"/>
      <c r="RTU1" s="46"/>
      <c r="RTV1" s="46"/>
      <c r="RTW1" s="46"/>
      <c r="RTX1" s="46"/>
      <c r="RTY1" s="46"/>
      <c r="RTZ1" s="46"/>
      <c r="RUA1" s="46"/>
      <c r="RUB1" s="46"/>
      <c r="RUC1" s="46"/>
      <c r="RUD1" s="46"/>
      <c r="RUE1" s="46"/>
      <c r="RUF1" s="46"/>
      <c r="RUG1" s="46"/>
      <c r="RUH1" s="46"/>
      <c r="RUI1" s="46"/>
      <c r="RUJ1" s="46"/>
      <c r="RUK1" s="46"/>
      <c r="RUL1" s="46"/>
      <c r="RUM1" s="46"/>
      <c r="RUN1" s="46"/>
      <c r="RUO1" s="46"/>
      <c r="RUP1" s="46"/>
      <c r="RUQ1" s="46"/>
      <c r="RUR1" s="46"/>
      <c r="RUS1" s="46"/>
      <c r="RUT1" s="46"/>
      <c r="RUU1" s="46"/>
      <c r="RUV1" s="46"/>
      <c r="RUW1" s="46"/>
      <c r="RUX1" s="46"/>
      <c r="RUY1" s="46"/>
      <c r="RUZ1" s="46"/>
      <c r="RVA1" s="46"/>
      <c r="RVB1" s="46"/>
      <c r="RVC1" s="46"/>
      <c r="RVD1" s="46"/>
      <c r="RVE1" s="46"/>
      <c r="RVF1" s="46"/>
      <c r="RVG1" s="46"/>
      <c r="RVH1" s="46"/>
      <c r="RVI1" s="46"/>
      <c r="RVJ1" s="46"/>
      <c r="RVK1" s="46"/>
      <c r="RVL1" s="46"/>
      <c r="RVM1" s="46"/>
      <c r="RVN1" s="46"/>
      <c r="RVO1" s="46"/>
      <c r="RVP1" s="46"/>
      <c r="RVQ1" s="46"/>
      <c r="RVR1" s="46"/>
      <c r="RVS1" s="46"/>
      <c r="RVT1" s="46"/>
      <c r="RVU1" s="46"/>
      <c r="RVV1" s="46"/>
      <c r="RVW1" s="46"/>
      <c r="RVX1" s="46"/>
      <c r="RVY1" s="46"/>
      <c r="RVZ1" s="46"/>
      <c r="RWA1" s="46"/>
      <c r="RWB1" s="46"/>
      <c r="RWC1" s="46"/>
      <c r="RWD1" s="46"/>
      <c r="RWE1" s="46"/>
      <c r="RWF1" s="46"/>
      <c r="RWG1" s="46"/>
      <c r="RWH1" s="46"/>
      <c r="RWI1" s="46"/>
      <c r="RWJ1" s="46"/>
      <c r="RWK1" s="46"/>
      <c r="RWL1" s="46"/>
      <c r="RWM1" s="46"/>
      <c r="RWN1" s="46"/>
      <c r="RWO1" s="46"/>
      <c r="RWP1" s="46"/>
      <c r="RWQ1" s="46"/>
      <c r="RWR1" s="46"/>
      <c r="RWS1" s="46"/>
      <c r="RWT1" s="46"/>
      <c r="RWU1" s="46"/>
      <c r="RWV1" s="46"/>
      <c r="RWW1" s="46"/>
      <c r="RWX1" s="46"/>
      <c r="RWY1" s="46"/>
      <c r="RWZ1" s="46"/>
      <c r="RXA1" s="46"/>
      <c r="RXB1" s="46"/>
      <c r="RXC1" s="46"/>
      <c r="RXD1" s="46"/>
      <c r="RXE1" s="46"/>
      <c r="RXF1" s="46"/>
      <c r="RXG1" s="46"/>
      <c r="RXH1" s="46"/>
      <c r="RXI1" s="46"/>
      <c r="RXJ1" s="46"/>
      <c r="RXK1" s="46"/>
      <c r="RXL1" s="46"/>
      <c r="RXM1" s="46"/>
      <c r="RXN1" s="46"/>
      <c r="RXO1" s="46"/>
      <c r="RXP1" s="46"/>
      <c r="RXQ1" s="46"/>
      <c r="RXR1" s="46"/>
      <c r="RXS1" s="46"/>
      <c r="RXT1" s="46"/>
      <c r="RXU1" s="46"/>
      <c r="RXV1" s="46"/>
      <c r="RXW1" s="46"/>
      <c r="RXX1" s="46"/>
      <c r="RXY1" s="46"/>
      <c r="RXZ1" s="46"/>
      <c r="RYA1" s="46"/>
      <c r="RYB1" s="46"/>
      <c r="RYC1" s="46"/>
      <c r="RYD1" s="46"/>
      <c r="RYE1" s="46"/>
      <c r="RYF1" s="46"/>
      <c r="RYG1" s="46"/>
      <c r="RYH1" s="46"/>
      <c r="RYI1" s="46"/>
      <c r="RYJ1" s="46"/>
      <c r="RYK1" s="46"/>
      <c r="RYL1" s="46"/>
      <c r="RYM1" s="46"/>
      <c r="RYN1" s="46"/>
      <c r="RYO1" s="46"/>
      <c r="RYP1" s="46"/>
      <c r="RYQ1" s="46"/>
      <c r="RYR1" s="46"/>
      <c r="RYS1" s="46"/>
      <c r="RYT1" s="46"/>
      <c r="RYU1" s="46"/>
      <c r="RYV1" s="46"/>
      <c r="RYW1" s="46"/>
      <c r="RYX1" s="46"/>
      <c r="RYY1" s="46"/>
      <c r="RYZ1" s="46"/>
      <c r="RZA1" s="46"/>
      <c r="RZB1" s="46"/>
      <c r="RZC1" s="46"/>
      <c r="RZD1" s="46"/>
      <c r="RZE1" s="46"/>
      <c r="RZF1" s="46"/>
      <c r="RZG1" s="46"/>
      <c r="RZH1" s="46"/>
      <c r="RZI1" s="46"/>
      <c r="RZJ1" s="46"/>
      <c r="RZK1" s="46"/>
      <c r="RZL1" s="46"/>
      <c r="RZM1" s="46"/>
      <c r="RZN1" s="46"/>
      <c r="RZO1" s="46"/>
      <c r="RZP1" s="46"/>
      <c r="RZQ1" s="46"/>
      <c r="RZR1" s="46"/>
      <c r="RZS1" s="46"/>
      <c r="RZT1" s="46"/>
      <c r="RZU1" s="46"/>
      <c r="RZV1" s="46"/>
      <c r="RZW1" s="46"/>
      <c r="RZX1" s="46"/>
      <c r="RZY1" s="46"/>
      <c r="RZZ1" s="46"/>
      <c r="SAA1" s="46"/>
      <c r="SAB1" s="46"/>
      <c r="SAC1" s="46"/>
      <c r="SAD1" s="46"/>
      <c r="SAE1" s="46"/>
      <c r="SAF1" s="46"/>
      <c r="SAG1" s="46"/>
      <c r="SAH1" s="46"/>
      <c r="SAI1" s="46"/>
      <c r="SAJ1" s="46"/>
      <c r="SAK1" s="46"/>
      <c r="SAL1" s="46"/>
      <c r="SAM1" s="46"/>
      <c r="SAN1" s="46"/>
      <c r="SAO1" s="46"/>
      <c r="SAP1" s="46"/>
      <c r="SAQ1" s="46"/>
      <c r="SAR1" s="46"/>
      <c r="SAS1" s="46"/>
      <c r="SAT1" s="46"/>
      <c r="SAU1" s="46"/>
      <c r="SAV1" s="46"/>
      <c r="SAW1" s="46"/>
      <c r="SAX1" s="46"/>
      <c r="SAY1" s="46"/>
      <c r="SAZ1" s="46"/>
      <c r="SBA1" s="46"/>
      <c r="SBB1" s="46"/>
      <c r="SBC1" s="46"/>
      <c r="SBD1" s="46"/>
      <c r="SBE1" s="46"/>
      <c r="SBF1" s="46"/>
      <c r="SBG1" s="46"/>
      <c r="SBH1" s="46"/>
      <c r="SBI1" s="46"/>
      <c r="SBJ1" s="46"/>
      <c r="SBK1" s="46"/>
      <c r="SBL1" s="46"/>
      <c r="SBM1" s="46"/>
      <c r="SBN1" s="46"/>
      <c r="SBO1" s="46"/>
      <c r="SBP1" s="46"/>
      <c r="SBQ1" s="46"/>
      <c r="SBR1" s="46"/>
      <c r="SBS1" s="46"/>
      <c r="SBT1" s="46"/>
      <c r="SBU1" s="46"/>
      <c r="SBV1" s="46"/>
      <c r="SBW1" s="46"/>
      <c r="SBX1" s="46"/>
      <c r="SBY1" s="46"/>
      <c r="SBZ1" s="46"/>
      <c r="SCA1" s="46"/>
      <c r="SCB1" s="46"/>
      <c r="SCC1" s="46"/>
      <c r="SCD1" s="46"/>
      <c r="SCE1" s="46"/>
      <c r="SCF1" s="46"/>
      <c r="SCG1" s="46"/>
      <c r="SCH1" s="46"/>
      <c r="SCI1" s="46"/>
      <c r="SCJ1" s="46"/>
      <c r="SCK1" s="46"/>
      <c r="SCL1" s="46"/>
      <c r="SCM1" s="46"/>
      <c r="SCN1" s="46"/>
      <c r="SCO1" s="46"/>
      <c r="SCP1" s="46"/>
      <c r="SCQ1" s="46"/>
      <c r="SCR1" s="46"/>
      <c r="SCS1" s="46"/>
      <c r="SCT1" s="46"/>
      <c r="SCU1" s="46"/>
      <c r="SCV1" s="46"/>
      <c r="SCW1" s="46"/>
      <c r="SCX1" s="46"/>
      <c r="SCY1" s="46"/>
      <c r="SCZ1" s="46"/>
      <c r="SDA1" s="46"/>
      <c r="SDB1" s="46"/>
      <c r="SDC1" s="46"/>
      <c r="SDD1" s="46"/>
      <c r="SDE1" s="46"/>
      <c r="SDF1" s="46"/>
      <c r="SDG1" s="46"/>
      <c r="SDH1" s="46"/>
      <c r="SDI1" s="46"/>
      <c r="SDJ1" s="46"/>
      <c r="SDK1" s="46"/>
      <c r="SDL1" s="46"/>
      <c r="SDM1" s="46"/>
      <c r="SDN1" s="46"/>
      <c r="SDO1" s="46"/>
      <c r="SDP1" s="46"/>
      <c r="SDQ1" s="46"/>
      <c r="SDR1" s="46"/>
      <c r="SDS1" s="46"/>
      <c r="SDT1" s="46"/>
      <c r="SDU1" s="46"/>
      <c r="SDV1" s="46"/>
      <c r="SDW1" s="46"/>
      <c r="SDX1" s="46"/>
      <c r="SDY1" s="46"/>
      <c r="SDZ1" s="46"/>
      <c r="SEA1" s="46"/>
      <c r="SEB1" s="46"/>
      <c r="SEC1" s="46"/>
      <c r="SED1" s="46"/>
      <c r="SEE1" s="46"/>
      <c r="SEF1" s="46"/>
      <c r="SEG1" s="46"/>
      <c r="SEH1" s="46"/>
      <c r="SEI1" s="46"/>
      <c r="SEJ1" s="46"/>
      <c r="SEK1" s="46"/>
      <c r="SEL1" s="46"/>
      <c r="SEM1" s="46"/>
      <c r="SEN1" s="46"/>
      <c r="SEO1" s="46"/>
      <c r="SEP1" s="46"/>
      <c r="SEQ1" s="46"/>
      <c r="SER1" s="46"/>
      <c r="SES1" s="46"/>
      <c r="SET1" s="46"/>
      <c r="SEU1" s="46"/>
      <c r="SEV1" s="46"/>
      <c r="SEW1" s="46"/>
      <c r="SEX1" s="46"/>
      <c r="SEY1" s="46"/>
      <c r="SEZ1" s="46"/>
      <c r="SFA1" s="46"/>
      <c r="SFB1" s="46"/>
      <c r="SFC1" s="46"/>
      <c r="SFD1" s="46"/>
      <c r="SFE1" s="46"/>
      <c r="SFF1" s="46"/>
      <c r="SFG1" s="46"/>
      <c r="SFH1" s="46"/>
      <c r="SFI1" s="46"/>
      <c r="SFJ1" s="46"/>
      <c r="SFK1" s="46"/>
      <c r="SFL1" s="46"/>
      <c r="SFM1" s="46"/>
      <c r="SFN1" s="46"/>
      <c r="SFO1" s="46"/>
      <c r="SFP1" s="46"/>
      <c r="SFQ1" s="46"/>
      <c r="SFR1" s="46"/>
      <c r="SFS1" s="46"/>
      <c r="SFT1" s="46"/>
      <c r="SFU1" s="46"/>
      <c r="SFV1" s="46"/>
      <c r="SFW1" s="46"/>
      <c r="SFX1" s="46"/>
      <c r="SFY1" s="46"/>
      <c r="SFZ1" s="46"/>
      <c r="SGA1" s="46"/>
      <c r="SGB1" s="46"/>
      <c r="SGC1" s="46"/>
      <c r="SGD1" s="46"/>
      <c r="SGE1" s="46"/>
      <c r="SGF1" s="46"/>
      <c r="SGG1" s="46"/>
      <c r="SGH1" s="46"/>
      <c r="SGI1" s="46"/>
      <c r="SGJ1" s="46"/>
      <c r="SGK1" s="46"/>
      <c r="SGL1" s="46"/>
      <c r="SGM1" s="46"/>
      <c r="SGN1" s="46"/>
      <c r="SGO1" s="46"/>
      <c r="SGP1" s="46"/>
      <c r="SGQ1" s="46"/>
      <c r="SGR1" s="46"/>
      <c r="SGS1" s="46"/>
      <c r="SGT1" s="46"/>
      <c r="SGU1" s="46"/>
      <c r="SGV1" s="46"/>
      <c r="SGW1" s="46"/>
      <c r="SGX1" s="46"/>
      <c r="SGY1" s="46"/>
      <c r="SGZ1" s="46"/>
      <c r="SHA1" s="46"/>
      <c r="SHB1" s="46"/>
      <c r="SHC1" s="46"/>
      <c r="SHD1" s="46"/>
      <c r="SHE1" s="46"/>
      <c r="SHF1" s="46"/>
      <c r="SHG1" s="46"/>
      <c r="SHH1" s="46"/>
      <c r="SHI1" s="46"/>
      <c r="SHJ1" s="46"/>
      <c r="SHK1" s="46"/>
      <c r="SHL1" s="46"/>
      <c r="SHM1" s="46"/>
      <c r="SHN1" s="46"/>
      <c r="SHO1" s="46"/>
      <c r="SHP1" s="46"/>
      <c r="SHQ1" s="46"/>
      <c r="SHR1" s="46"/>
      <c r="SHS1" s="46"/>
      <c r="SHT1" s="46"/>
      <c r="SHU1" s="46"/>
      <c r="SHV1" s="46"/>
      <c r="SHW1" s="46"/>
      <c r="SHX1" s="46"/>
      <c r="SHY1" s="46"/>
      <c r="SHZ1" s="46"/>
      <c r="SIA1" s="46"/>
      <c r="SIB1" s="46"/>
      <c r="SIC1" s="46"/>
      <c r="SID1" s="46"/>
      <c r="SIE1" s="46"/>
      <c r="SIF1" s="46"/>
      <c r="SIG1" s="46"/>
      <c r="SIH1" s="46"/>
      <c r="SII1" s="46"/>
      <c r="SIJ1" s="46"/>
      <c r="SIK1" s="46"/>
      <c r="SIL1" s="46"/>
      <c r="SIM1" s="46"/>
      <c r="SIN1" s="46"/>
      <c r="SIO1" s="46"/>
      <c r="SIP1" s="46"/>
      <c r="SIQ1" s="46"/>
      <c r="SIR1" s="46"/>
      <c r="SIS1" s="46"/>
      <c r="SIT1" s="46"/>
      <c r="SIU1" s="46"/>
      <c r="SIV1" s="46"/>
      <c r="SIW1" s="46"/>
      <c r="SIX1" s="46"/>
      <c r="SIY1" s="46"/>
      <c r="SIZ1" s="46"/>
      <c r="SJA1" s="46"/>
      <c r="SJB1" s="46"/>
      <c r="SJC1" s="46"/>
      <c r="SJD1" s="46"/>
      <c r="SJE1" s="46"/>
      <c r="SJF1" s="46"/>
      <c r="SJG1" s="46"/>
      <c r="SJH1" s="46"/>
      <c r="SJI1" s="46"/>
      <c r="SJJ1" s="46"/>
      <c r="SJK1" s="46"/>
      <c r="SJL1" s="46"/>
      <c r="SJM1" s="46"/>
      <c r="SJN1" s="46"/>
      <c r="SJO1" s="46"/>
      <c r="SJP1" s="46"/>
      <c r="SJQ1" s="46"/>
      <c r="SJR1" s="46"/>
      <c r="SJS1" s="46"/>
      <c r="SJT1" s="46"/>
      <c r="SJU1" s="46"/>
      <c r="SJV1" s="46"/>
      <c r="SJW1" s="46"/>
      <c r="SJX1" s="46"/>
      <c r="SJY1" s="46"/>
      <c r="SJZ1" s="46"/>
      <c r="SKA1" s="46"/>
      <c r="SKB1" s="46"/>
      <c r="SKC1" s="46"/>
      <c r="SKD1" s="46"/>
      <c r="SKE1" s="46"/>
      <c r="SKF1" s="46"/>
      <c r="SKG1" s="46"/>
      <c r="SKH1" s="46"/>
      <c r="SKI1" s="46"/>
      <c r="SKJ1" s="46"/>
      <c r="SKK1" s="46"/>
      <c r="SKL1" s="46"/>
      <c r="SKM1" s="46"/>
      <c r="SKN1" s="46"/>
      <c r="SKO1" s="46"/>
      <c r="SKP1" s="46"/>
      <c r="SKQ1" s="46"/>
      <c r="SKR1" s="46"/>
      <c r="SKS1" s="46"/>
      <c r="SKT1" s="46"/>
      <c r="SKU1" s="46"/>
      <c r="SKV1" s="46"/>
      <c r="SKW1" s="46"/>
      <c r="SKX1" s="46"/>
      <c r="SKY1" s="46"/>
      <c r="SKZ1" s="46"/>
      <c r="SLA1" s="46"/>
      <c r="SLB1" s="46"/>
      <c r="SLC1" s="46"/>
      <c r="SLD1" s="46"/>
      <c r="SLE1" s="46"/>
      <c r="SLF1" s="46"/>
      <c r="SLG1" s="46"/>
      <c r="SLH1" s="46"/>
      <c r="SLI1" s="46"/>
      <c r="SLJ1" s="46"/>
      <c r="SLK1" s="46"/>
      <c r="SLL1" s="46"/>
      <c r="SLM1" s="46"/>
      <c r="SLN1" s="46"/>
      <c r="SLO1" s="46"/>
      <c r="SLP1" s="46"/>
      <c r="SLQ1" s="46"/>
      <c r="SLR1" s="46"/>
      <c r="SLS1" s="46"/>
      <c r="SLT1" s="46"/>
      <c r="SLU1" s="46"/>
      <c r="SLV1" s="46"/>
      <c r="SLW1" s="46"/>
      <c r="SLX1" s="46"/>
      <c r="SLY1" s="46"/>
      <c r="SLZ1" s="46"/>
      <c r="SMA1" s="46"/>
      <c r="SMB1" s="46"/>
      <c r="SMC1" s="46"/>
      <c r="SMD1" s="46"/>
      <c r="SME1" s="46"/>
      <c r="SMF1" s="46"/>
      <c r="SMG1" s="46"/>
      <c r="SMH1" s="46"/>
      <c r="SMI1" s="46"/>
      <c r="SMJ1" s="46"/>
      <c r="SMK1" s="46"/>
      <c r="SML1" s="46"/>
      <c r="SMM1" s="46"/>
      <c r="SMN1" s="46"/>
      <c r="SMO1" s="46"/>
      <c r="SMP1" s="46"/>
      <c r="SMQ1" s="46"/>
      <c r="SMR1" s="46"/>
      <c r="SMS1" s="46"/>
      <c r="SMT1" s="46"/>
      <c r="SMU1" s="46"/>
      <c r="SMV1" s="46"/>
      <c r="SMW1" s="46"/>
      <c r="SMX1" s="46"/>
      <c r="SMY1" s="46"/>
      <c r="SMZ1" s="46"/>
      <c r="SNA1" s="46"/>
      <c r="SNB1" s="46"/>
      <c r="SNC1" s="46"/>
      <c r="SND1" s="46"/>
      <c r="SNE1" s="46"/>
      <c r="SNF1" s="46"/>
      <c r="SNG1" s="46"/>
      <c r="SNH1" s="46"/>
      <c r="SNI1" s="46"/>
      <c r="SNJ1" s="46"/>
      <c r="SNK1" s="46"/>
      <c r="SNL1" s="46"/>
      <c r="SNM1" s="46"/>
      <c r="SNN1" s="46"/>
      <c r="SNO1" s="46"/>
      <c r="SNP1" s="46"/>
      <c r="SNQ1" s="46"/>
      <c r="SNR1" s="46"/>
      <c r="SNS1" s="46"/>
      <c r="SNT1" s="46"/>
      <c r="SNU1" s="46"/>
      <c r="SNV1" s="46"/>
      <c r="SNW1" s="46"/>
      <c r="SNX1" s="46"/>
      <c r="SNY1" s="46"/>
      <c r="SNZ1" s="46"/>
      <c r="SOA1" s="46"/>
      <c r="SOB1" s="46"/>
      <c r="SOC1" s="46"/>
      <c r="SOD1" s="46"/>
      <c r="SOE1" s="46"/>
      <c r="SOF1" s="46"/>
      <c r="SOG1" s="46"/>
      <c r="SOH1" s="46"/>
      <c r="SOI1" s="46"/>
      <c r="SOJ1" s="46"/>
      <c r="SOK1" s="46"/>
      <c r="SOL1" s="46"/>
      <c r="SOM1" s="46"/>
      <c r="SON1" s="46"/>
      <c r="SOO1" s="46"/>
      <c r="SOP1" s="46"/>
      <c r="SOQ1" s="46"/>
      <c r="SOR1" s="46"/>
      <c r="SOS1" s="46"/>
      <c r="SOT1" s="46"/>
      <c r="SOU1" s="46"/>
      <c r="SOV1" s="46"/>
      <c r="SOW1" s="46"/>
      <c r="SOX1" s="46"/>
      <c r="SOY1" s="46"/>
      <c r="SOZ1" s="46"/>
      <c r="SPA1" s="46"/>
      <c r="SPB1" s="46"/>
      <c r="SPC1" s="46"/>
      <c r="SPD1" s="46"/>
      <c r="SPE1" s="46"/>
      <c r="SPF1" s="46"/>
      <c r="SPG1" s="46"/>
      <c r="SPH1" s="46"/>
      <c r="SPI1" s="46"/>
      <c r="SPJ1" s="46"/>
      <c r="SPK1" s="46"/>
      <c r="SPL1" s="46"/>
      <c r="SPM1" s="46"/>
      <c r="SPN1" s="46"/>
      <c r="SPO1" s="46"/>
      <c r="SPP1" s="46"/>
      <c r="SPQ1" s="46"/>
      <c r="SPR1" s="46"/>
      <c r="SPS1" s="46"/>
      <c r="SPT1" s="46"/>
      <c r="SPU1" s="46"/>
      <c r="SPV1" s="46"/>
      <c r="SPW1" s="46"/>
      <c r="SPX1" s="46"/>
      <c r="SPY1" s="46"/>
      <c r="SPZ1" s="46"/>
      <c r="SQA1" s="46"/>
      <c r="SQB1" s="46"/>
      <c r="SQC1" s="46"/>
      <c r="SQD1" s="46"/>
      <c r="SQE1" s="46"/>
      <c r="SQF1" s="46"/>
      <c r="SQG1" s="46"/>
      <c r="SQH1" s="46"/>
      <c r="SQI1" s="46"/>
      <c r="SQJ1" s="46"/>
      <c r="SQK1" s="46"/>
      <c r="SQL1" s="46"/>
      <c r="SQM1" s="46"/>
      <c r="SQN1" s="46"/>
      <c r="SQO1" s="46"/>
      <c r="SQP1" s="46"/>
      <c r="SQQ1" s="46"/>
      <c r="SQR1" s="46"/>
      <c r="SQS1" s="46"/>
      <c r="SQT1" s="46"/>
      <c r="SQU1" s="46"/>
      <c r="SQV1" s="46"/>
      <c r="SQW1" s="46"/>
      <c r="SQX1" s="46"/>
      <c r="SQY1" s="46"/>
      <c r="SQZ1" s="46"/>
      <c r="SRA1" s="46"/>
      <c r="SRB1" s="46"/>
      <c r="SRC1" s="46"/>
      <c r="SRD1" s="46"/>
      <c r="SRE1" s="46"/>
      <c r="SRF1" s="46"/>
      <c r="SRG1" s="46"/>
      <c r="SRH1" s="46"/>
      <c r="SRI1" s="46"/>
      <c r="SRJ1" s="46"/>
      <c r="SRK1" s="46"/>
      <c r="SRL1" s="46"/>
      <c r="SRM1" s="46"/>
      <c r="SRN1" s="46"/>
      <c r="SRO1" s="46"/>
      <c r="SRP1" s="46"/>
      <c r="SRQ1" s="46"/>
      <c r="SRR1" s="46"/>
      <c r="SRS1" s="46"/>
      <c r="SRT1" s="46"/>
      <c r="SRU1" s="46"/>
      <c r="SRV1" s="46"/>
      <c r="SRW1" s="46"/>
      <c r="SRX1" s="46"/>
      <c r="SRY1" s="46"/>
      <c r="SRZ1" s="46"/>
      <c r="SSA1" s="46"/>
      <c r="SSB1" s="46"/>
      <c r="SSC1" s="46"/>
      <c r="SSD1" s="46"/>
      <c r="SSE1" s="46"/>
      <c r="SSF1" s="46"/>
      <c r="SSG1" s="46"/>
      <c r="SSH1" s="46"/>
      <c r="SSI1" s="46"/>
      <c r="SSJ1" s="46"/>
      <c r="SSK1" s="46"/>
      <c r="SSL1" s="46"/>
      <c r="SSM1" s="46"/>
      <c r="SSN1" s="46"/>
      <c r="SSO1" s="46"/>
      <c r="SSP1" s="46"/>
      <c r="SSQ1" s="46"/>
      <c r="SSR1" s="46"/>
      <c r="SSS1" s="46"/>
      <c r="SST1" s="46"/>
      <c r="SSU1" s="46"/>
      <c r="SSV1" s="46"/>
      <c r="SSW1" s="46"/>
      <c r="SSX1" s="46"/>
      <c r="SSY1" s="46"/>
      <c r="SSZ1" s="46"/>
      <c r="STA1" s="46"/>
      <c r="STB1" s="46"/>
      <c r="STC1" s="46"/>
      <c r="STD1" s="46"/>
      <c r="STE1" s="46"/>
      <c r="STF1" s="46"/>
      <c r="STG1" s="46"/>
      <c r="STH1" s="46"/>
      <c r="STI1" s="46"/>
      <c r="STJ1" s="46"/>
      <c r="STK1" s="46"/>
      <c r="STL1" s="46"/>
      <c r="STM1" s="46"/>
      <c r="STN1" s="46"/>
      <c r="STO1" s="46"/>
      <c r="STP1" s="46"/>
      <c r="STQ1" s="46"/>
      <c r="STR1" s="46"/>
      <c r="STS1" s="46"/>
      <c r="STT1" s="46"/>
      <c r="STU1" s="46"/>
      <c r="STV1" s="46"/>
      <c r="STW1" s="46"/>
      <c r="STX1" s="46"/>
      <c r="STY1" s="46"/>
      <c r="STZ1" s="46"/>
      <c r="SUA1" s="46"/>
      <c r="SUB1" s="46"/>
      <c r="SUC1" s="46"/>
      <c r="SUD1" s="46"/>
      <c r="SUE1" s="46"/>
      <c r="SUF1" s="46"/>
      <c r="SUG1" s="46"/>
      <c r="SUH1" s="46"/>
      <c r="SUI1" s="46"/>
      <c r="SUJ1" s="46"/>
      <c r="SUK1" s="46"/>
      <c r="SUL1" s="46"/>
      <c r="SUM1" s="46"/>
      <c r="SUN1" s="46"/>
      <c r="SUO1" s="46"/>
      <c r="SUP1" s="46"/>
      <c r="SUQ1" s="46"/>
      <c r="SUR1" s="46"/>
      <c r="SUS1" s="46"/>
      <c r="SUT1" s="46"/>
      <c r="SUU1" s="46"/>
      <c r="SUV1" s="46"/>
      <c r="SUW1" s="46"/>
      <c r="SUX1" s="46"/>
      <c r="SUY1" s="46"/>
      <c r="SUZ1" s="46"/>
      <c r="SVA1" s="46"/>
      <c r="SVB1" s="46"/>
      <c r="SVC1" s="46"/>
      <c r="SVD1" s="46"/>
      <c r="SVE1" s="46"/>
      <c r="SVF1" s="46"/>
      <c r="SVG1" s="46"/>
      <c r="SVH1" s="46"/>
      <c r="SVI1" s="46"/>
      <c r="SVJ1" s="46"/>
      <c r="SVK1" s="46"/>
      <c r="SVL1" s="46"/>
      <c r="SVM1" s="46"/>
      <c r="SVN1" s="46"/>
      <c r="SVO1" s="46"/>
      <c r="SVP1" s="46"/>
      <c r="SVQ1" s="46"/>
      <c r="SVR1" s="46"/>
      <c r="SVS1" s="46"/>
      <c r="SVT1" s="46"/>
      <c r="SVU1" s="46"/>
      <c r="SVV1" s="46"/>
      <c r="SVW1" s="46"/>
      <c r="SVX1" s="46"/>
      <c r="SVY1" s="46"/>
      <c r="SVZ1" s="46"/>
      <c r="SWA1" s="46"/>
      <c r="SWB1" s="46"/>
      <c r="SWC1" s="46"/>
      <c r="SWD1" s="46"/>
      <c r="SWE1" s="46"/>
      <c r="SWF1" s="46"/>
      <c r="SWG1" s="46"/>
      <c r="SWH1" s="46"/>
      <c r="SWI1" s="46"/>
      <c r="SWJ1" s="46"/>
      <c r="SWK1" s="46"/>
      <c r="SWL1" s="46"/>
      <c r="SWM1" s="46"/>
      <c r="SWN1" s="46"/>
      <c r="SWO1" s="46"/>
      <c r="SWP1" s="46"/>
      <c r="SWQ1" s="46"/>
      <c r="SWR1" s="46"/>
      <c r="SWS1" s="46"/>
      <c r="SWT1" s="46"/>
      <c r="SWU1" s="46"/>
      <c r="SWV1" s="46"/>
      <c r="SWW1" s="46"/>
      <c r="SWX1" s="46"/>
      <c r="SWY1" s="46"/>
      <c r="SWZ1" s="46"/>
      <c r="SXA1" s="46"/>
      <c r="SXB1" s="46"/>
      <c r="SXC1" s="46"/>
      <c r="SXD1" s="46"/>
      <c r="SXE1" s="46"/>
      <c r="SXF1" s="46"/>
      <c r="SXG1" s="46"/>
      <c r="SXH1" s="46"/>
      <c r="SXI1" s="46"/>
      <c r="SXJ1" s="46"/>
      <c r="SXK1" s="46"/>
      <c r="SXL1" s="46"/>
      <c r="SXM1" s="46"/>
      <c r="SXN1" s="46"/>
      <c r="SXO1" s="46"/>
      <c r="SXP1" s="46"/>
      <c r="SXQ1" s="46"/>
      <c r="SXR1" s="46"/>
      <c r="SXS1" s="46"/>
      <c r="SXT1" s="46"/>
      <c r="SXU1" s="46"/>
      <c r="SXV1" s="46"/>
      <c r="SXW1" s="46"/>
      <c r="SXX1" s="46"/>
      <c r="SXY1" s="46"/>
      <c r="SXZ1" s="46"/>
      <c r="SYA1" s="46"/>
      <c r="SYB1" s="46"/>
      <c r="SYC1" s="46"/>
      <c r="SYD1" s="46"/>
      <c r="SYE1" s="46"/>
      <c r="SYF1" s="46"/>
      <c r="SYG1" s="46"/>
      <c r="SYH1" s="46"/>
      <c r="SYI1" s="46"/>
      <c r="SYJ1" s="46"/>
      <c r="SYK1" s="46"/>
      <c r="SYL1" s="46"/>
      <c r="SYM1" s="46"/>
      <c r="SYN1" s="46"/>
      <c r="SYO1" s="46"/>
      <c r="SYP1" s="46"/>
      <c r="SYQ1" s="46"/>
      <c r="SYR1" s="46"/>
      <c r="SYS1" s="46"/>
      <c r="SYT1" s="46"/>
      <c r="SYU1" s="46"/>
      <c r="SYV1" s="46"/>
      <c r="SYW1" s="46"/>
      <c r="SYX1" s="46"/>
      <c r="SYY1" s="46"/>
      <c r="SYZ1" s="46"/>
      <c r="SZA1" s="46"/>
      <c r="SZB1" s="46"/>
      <c r="SZC1" s="46"/>
      <c r="SZD1" s="46"/>
      <c r="SZE1" s="46"/>
      <c r="SZF1" s="46"/>
      <c r="SZG1" s="46"/>
      <c r="SZH1" s="46"/>
      <c r="SZI1" s="46"/>
      <c r="SZJ1" s="46"/>
      <c r="SZK1" s="46"/>
      <c r="SZL1" s="46"/>
      <c r="SZM1" s="46"/>
      <c r="SZN1" s="46"/>
      <c r="SZO1" s="46"/>
      <c r="SZP1" s="46"/>
      <c r="SZQ1" s="46"/>
      <c r="SZR1" s="46"/>
      <c r="SZS1" s="46"/>
      <c r="SZT1" s="46"/>
      <c r="SZU1" s="46"/>
      <c r="SZV1" s="46"/>
      <c r="SZW1" s="46"/>
      <c r="SZX1" s="46"/>
      <c r="SZY1" s="46"/>
      <c r="SZZ1" s="46"/>
      <c r="TAA1" s="46"/>
      <c r="TAB1" s="46"/>
      <c r="TAC1" s="46"/>
      <c r="TAD1" s="46"/>
      <c r="TAE1" s="46"/>
      <c r="TAF1" s="46"/>
      <c r="TAG1" s="46"/>
      <c r="TAH1" s="46"/>
      <c r="TAI1" s="46"/>
      <c r="TAJ1" s="46"/>
      <c r="TAK1" s="46"/>
      <c r="TAL1" s="46"/>
      <c r="TAM1" s="46"/>
      <c r="TAN1" s="46"/>
      <c r="TAO1" s="46"/>
      <c r="TAP1" s="46"/>
      <c r="TAQ1" s="46"/>
      <c r="TAR1" s="46"/>
      <c r="TAS1" s="46"/>
      <c r="TAT1" s="46"/>
      <c r="TAU1" s="46"/>
      <c r="TAV1" s="46"/>
      <c r="TAW1" s="46"/>
      <c r="TAX1" s="46"/>
      <c r="TAY1" s="46"/>
      <c r="TAZ1" s="46"/>
      <c r="TBA1" s="46"/>
      <c r="TBB1" s="46"/>
      <c r="TBC1" s="46"/>
      <c r="TBD1" s="46"/>
      <c r="TBE1" s="46"/>
      <c r="TBF1" s="46"/>
      <c r="TBG1" s="46"/>
      <c r="TBH1" s="46"/>
      <c r="TBI1" s="46"/>
      <c r="TBJ1" s="46"/>
      <c r="TBK1" s="46"/>
      <c r="TBL1" s="46"/>
      <c r="TBM1" s="46"/>
      <c r="TBN1" s="46"/>
      <c r="TBO1" s="46"/>
      <c r="TBP1" s="46"/>
      <c r="TBQ1" s="46"/>
      <c r="TBR1" s="46"/>
      <c r="TBS1" s="46"/>
      <c r="TBT1" s="46"/>
      <c r="TBU1" s="46"/>
      <c r="TBV1" s="46"/>
      <c r="TBW1" s="46"/>
      <c r="TBX1" s="46"/>
      <c r="TBY1" s="46"/>
      <c r="TBZ1" s="46"/>
      <c r="TCA1" s="46"/>
      <c r="TCB1" s="46"/>
      <c r="TCC1" s="46"/>
      <c r="TCD1" s="46"/>
      <c r="TCE1" s="46"/>
      <c r="TCF1" s="46"/>
      <c r="TCG1" s="46"/>
      <c r="TCH1" s="46"/>
      <c r="TCI1" s="46"/>
      <c r="TCJ1" s="46"/>
      <c r="TCK1" s="46"/>
      <c r="TCL1" s="46"/>
      <c r="TCM1" s="46"/>
      <c r="TCN1" s="46"/>
      <c r="TCO1" s="46"/>
      <c r="TCP1" s="46"/>
      <c r="TCQ1" s="46"/>
      <c r="TCR1" s="46"/>
      <c r="TCS1" s="46"/>
      <c r="TCT1" s="46"/>
      <c r="TCU1" s="46"/>
      <c r="TCV1" s="46"/>
      <c r="TCW1" s="46"/>
      <c r="TCX1" s="46"/>
      <c r="TCY1" s="46"/>
      <c r="TCZ1" s="46"/>
      <c r="TDA1" s="46"/>
      <c r="TDB1" s="46"/>
      <c r="TDC1" s="46"/>
      <c r="TDD1" s="46"/>
      <c r="TDE1" s="46"/>
      <c r="TDF1" s="46"/>
      <c r="TDG1" s="46"/>
      <c r="TDH1" s="46"/>
      <c r="TDI1" s="46"/>
      <c r="TDJ1" s="46"/>
      <c r="TDK1" s="46"/>
      <c r="TDL1" s="46"/>
      <c r="TDM1" s="46"/>
      <c r="TDN1" s="46"/>
      <c r="TDO1" s="46"/>
      <c r="TDP1" s="46"/>
      <c r="TDQ1" s="46"/>
      <c r="TDR1" s="46"/>
      <c r="TDS1" s="46"/>
      <c r="TDT1" s="46"/>
      <c r="TDU1" s="46"/>
      <c r="TDV1" s="46"/>
      <c r="TDW1" s="46"/>
      <c r="TDX1" s="46"/>
      <c r="TDY1" s="46"/>
      <c r="TDZ1" s="46"/>
      <c r="TEA1" s="46"/>
      <c r="TEB1" s="46"/>
      <c r="TEC1" s="46"/>
      <c r="TED1" s="46"/>
      <c r="TEE1" s="46"/>
      <c r="TEF1" s="46"/>
      <c r="TEG1" s="46"/>
      <c r="TEH1" s="46"/>
      <c r="TEI1" s="46"/>
      <c r="TEJ1" s="46"/>
      <c r="TEK1" s="46"/>
      <c r="TEL1" s="46"/>
      <c r="TEM1" s="46"/>
      <c r="TEN1" s="46"/>
      <c r="TEO1" s="46"/>
      <c r="TEP1" s="46"/>
      <c r="TEQ1" s="46"/>
      <c r="TER1" s="46"/>
      <c r="TES1" s="46"/>
      <c r="TET1" s="46"/>
      <c r="TEU1" s="46"/>
      <c r="TEV1" s="46"/>
      <c r="TEW1" s="46"/>
      <c r="TEX1" s="46"/>
      <c r="TEY1" s="46"/>
      <c r="TEZ1" s="46"/>
      <c r="TFA1" s="46"/>
      <c r="TFB1" s="46"/>
      <c r="TFC1" s="46"/>
      <c r="TFD1" s="46"/>
      <c r="TFE1" s="46"/>
      <c r="TFF1" s="46"/>
      <c r="TFG1" s="46"/>
      <c r="TFH1" s="46"/>
      <c r="TFI1" s="46"/>
      <c r="TFJ1" s="46"/>
      <c r="TFK1" s="46"/>
      <c r="TFL1" s="46"/>
      <c r="TFM1" s="46"/>
      <c r="TFN1" s="46"/>
      <c r="TFO1" s="46"/>
      <c r="TFP1" s="46"/>
      <c r="TFQ1" s="46"/>
      <c r="TFR1" s="46"/>
      <c r="TFS1" s="46"/>
      <c r="TFT1" s="46"/>
      <c r="TFU1" s="46"/>
      <c r="TFV1" s="46"/>
      <c r="TFW1" s="46"/>
      <c r="TFX1" s="46"/>
      <c r="TFY1" s="46"/>
      <c r="TFZ1" s="46"/>
      <c r="TGA1" s="46"/>
      <c r="TGB1" s="46"/>
      <c r="TGC1" s="46"/>
      <c r="TGD1" s="46"/>
      <c r="TGE1" s="46"/>
      <c r="TGF1" s="46"/>
      <c r="TGG1" s="46"/>
      <c r="TGH1" s="46"/>
      <c r="TGI1" s="46"/>
      <c r="TGJ1" s="46"/>
      <c r="TGK1" s="46"/>
      <c r="TGL1" s="46"/>
      <c r="TGM1" s="46"/>
      <c r="TGN1" s="46"/>
      <c r="TGO1" s="46"/>
      <c r="TGP1" s="46"/>
      <c r="TGQ1" s="46"/>
      <c r="TGR1" s="46"/>
      <c r="TGS1" s="46"/>
      <c r="TGT1" s="46"/>
      <c r="TGU1" s="46"/>
      <c r="TGV1" s="46"/>
      <c r="TGW1" s="46"/>
      <c r="TGX1" s="46"/>
      <c r="TGY1" s="46"/>
      <c r="TGZ1" s="46"/>
      <c r="THA1" s="46"/>
      <c r="THB1" s="46"/>
      <c r="THC1" s="46"/>
      <c r="THD1" s="46"/>
      <c r="THE1" s="46"/>
      <c r="THF1" s="46"/>
      <c r="THG1" s="46"/>
      <c r="THH1" s="46"/>
      <c r="THI1" s="46"/>
      <c r="THJ1" s="46"/>
      <c r="THK1" s="46"/>
      <c r="THL1" s="46"/>
      <c r="THM1" s="46"/>
      <c r="THN1" s="46"/>
      <c r="THO1" s="46"/>
      <c r="THP1" s="46"/>
      <c r="THQ1" s="46"/>
      <c r="THR1" s="46"/>
      <c r="THS1" s="46"/>
      <c r="THT1" s="46"/>
      <c r="THU1" s="46"/>
      <c r="THV1" s="46"/>
      <c r="THW1" s="46"/>
      <c r="THX1" s="46"/>
      <c r="THY1" s="46"/>
      <c r="THZ1" s="46"/>
      <c r="TIA1" s="46"/>
      <c r="TIB1" s="46"/>
      <c r="TIC1" s="46"/>
      <c r="TID1" s="46"/>
      <c r="TIE1" s="46"/>
      <c r="TIF1" s="46"/>
      <c r="TIG1" s="46"/>
      <c r="TIH1" s="46"/>
      <c r="TII1" s="46"/>
      <c r="TIJ1" s="46"/>
      <c r="TIK1" s="46"/>
      <c r="TIL1" s="46"/>
      <c r="TIM1" s="46"/>
      <c r="TIN1" s="46"/>
      <c r="TIO1" s="46"/>
      <c r="TIP1" s="46"/>
      <c r="TIQ1" s="46"/>
      <c r="TIR1" s="46"/>
      <c r="TIS1" s="46"/>
      <c r="TIT1" s="46"/>
      <c r="TIU1" s="46"/>
      <c r="TIV1" s="46"/>
      <c r="TIW1" s="46"/>
      <c r="TIX1" s="46"/>
      <c r="TIY1" s="46"/>
      <c r="TIZ1" s="46"/>
      <c r="TJA1" s="46"/>
      <c r="TJB1" s="46"/>
      <c r="TJC1" s="46"/>
      <c r="TJD1" s="46"/>
      <c r="TJE1" s="46"/>
      <c r="TJF1" s="46"/>
      <c r="TJG1" s="46"/>
      <c r="TJH1" s="46"/>
      <c r="TJI1" s="46"/>
      <c r="TJJ1" s="46"/>
      <c r="TJK1" s="46"/>
      <c r="TJL1" s="46"/>
      <c r="TJM1" s="46"/>
      <c r="TJN1" s="46"/>
      <c r="TJO1" s="46"/>
      <c r="TJP1" s="46"/>
      <c r="TJQ1" s="46"/>
      <c r="TJR1" s="46"/>
      <c r="TJS1" s="46"/>
      <c r="TJT1" s="46"/>
      <c r="TJU1" s="46"/>
      <c r="TJV1" s="46"/>
      <c r="TJW1" s="46"/>
      <c r="TJX1" s="46"/>
      <c r="TJY1" s="46"/>
      <c r="TJZ1" s="46"/>
      <c r="TKA1" s="46"/>
      <c r="TKB1" s="46"/>
      <c r="TKC1" s="46"/>
      <c r="TKD1" s="46"/>
      <c r="TKE1" s="46"/>
      <c r="TKF1" s="46"/>
      <c r="TKG1" s="46"/>
      <c r="TKH1" s="46"/>
      <c r="TKI1" s="46"/>
      <c r="TKJ1" s="46"/>
      <c r="TKK1" s="46"/>
      <c r="TKL1" s="46"/>
      <c r="TKM1" s="46"/>
      <c r="TKN1" s="46"/>
      <c r="TKO1" s="46"/>
      <c r="TKP1" s="46"/>
      <c r="TKQ1" s="46"/>
      <c r="TKR1" s="46"/>
      <c r="TKS1" s="46"/>
      <c r="TKT1" s="46"/>
      <c r="TKU1" s="46"/>
      <c r="TKV1" s="46"/>
      <c r="TKW1" s="46"/>
      <c r="TKX1" s="46"/>
      <c r="TKY1" s="46"/>
      <c r="TKZ1" s="46"/>
      <c r="TLA1" s="46"/>
      <c r="TLB1" s="46"/>
      <c r="TLC1" s="46"/>
      <c r="TLD1" s="46"/>
      <c r="TLE1" s="46"/>
      <c r="TLF1" s="46"/>
      <c r="TLG1" s="46"/>
      <c r="TLH1" s="46"/>
      <c r="TLI1" s="46"/>
      <c r="TLJ1" s="46"/>
      <c r="TLK1" s="46"/>
      <c r="TLL1" s="46"/>
      <c r="TLM1" s="46"/>
      <c r="TLN1" s="46"/>
      <c r="TLO1" s="46"/>
      <c r="TLP1" s="46"/>
      <c r="TLQ1" s="46"/>
      <c r="TLR1" s="46"/>
      <c r="TLS1" s="46"/>
      <c r="TLT1" s="46"/>
      <c r="TLU1" s="46"/>
      <c r="TLV1" s="46"/>
      <c r="TLW1" s="46"/>
      <c r="TLX1" s="46"/>
      <c r="TLY1" s="46"/>
      <c r="TLZ1" s="46"/>
      <c r="TMA1" s="46"/>
      <c r="TMB1" s="46"/>
      <c r="TMC1" s="46"/>
      <c r="TMD1" s="46"/>
      <c r="TME1" s="46"/>
      <c r="TMF1" s="46"/>
      <c r="TMG1" s="46"/>
      <c r="TMH1" s="46"/>
      <c r="TMI1" s="46"/>
      <c r="TMJ1" s="46"/>
      <c r="TMK1" s="46"/>
      <c r="TML1" s="46"/>
      <c r="TMM1" s="46"/>
      <c r="TMN1" s="46"/>
      <c r="TMO1" s="46"/>
      <c r="TMP1" s="46"/>
      <c r="TMQ1" s="46"/>
      <c r="TMR1" s="46"/>
      <c r="TMS1" s="46"/>
      <c r="TMT1" s="46"/>
      <c r="TMU1" s="46"/>
      <c r="TMV1" s="46"/>
      <c r="TMW1" s="46"/>
      <c r="TMX1" s="46"/>
      <c r="TMY1" s="46"/>
      <c r="TMZ1" s="46"/>
      <c r="TNA1" s="46"/>
      <c r="TNB1" s="46"/>
      <c r="TNC1" s="46"/>
      <c r="TND1" s="46"/>
      <c r="TNE1" s="46"/>
      <c r="TNF1" s="46"/>
      <c r="TNG1" s="46"/>
      <c r="TNH1" s="46"/>
      <c r="TNI1" s="46"/>
      <c r="TNJ1" s="46"/>
      <c r="TNK1" s="46"/>
      <c r="TNL1" s="46"/>
      <c r="TNM1" s="46"/>
      <c r="TNN1" s="46"/>
      <c r="TNO1" s="46"/>
      <c r="TNP1" s="46"/>
      <c r="TNQ1" s="46"/>
      <c r="TNR1" s="46"/>
      <c r="TNS1" s="46"/>
      <c r="TNT1" s="46"/>
      <c r="TNU1" s="46"/>
      <c r="TNV1" s="46"/>
      <c r="TNW1" s="46"/>
      <c r="TNX1" s="46"/>
      <c r="TNY1" s="46"/>
      <c r="TNZ1" s="46"/>
      <c r="TOA1" s="46"/>
      <c r="TOB1" s="46"/>
      <c r="TOC1" s="46"/>
      <c r="TOD1" s="46"/>
      <c r="TOE1" s="46"/>
      <c r="TOF1" s="46"/>
      <c r="TOG1" s="46"/>
      <c r="TOH1" s="46"/>
      <c r="TOI1" s="46"/>
      <c r="TOJ1" s="46"/>
      <c r="TOK1" s="46"/>
      <c r="TOL1" s="46"/>
      <c r="TOM1" s="46"/>
      <c r="TON1" s="46"/>
      <c r="TOO1" s="46"/>
      <c r="TOP1" s="46"/>
      <c r="TOQ1" s="46"/>
      <c r="TOR1" s="46"/>
      <c r="TOS1" s="46"/>
      <c r="TOT1" s="46"/>
      <c r="TOU1" s="46"/>
      <c r="TOV1" s="46"/>
      <c r="TOW1" s="46"/>
      <c r="TOX1" s="46"/>
      <c r="TOY1" s="46"/>
      <c r="TOZ1" s="46"/>
      <c r="TPA1" s="46"/>
      <c r="TPB1" s="46"/>
      <c r="TPC1" s="46"/>
      <c r="TPD1" s="46"/>
      <c r="TPE1" s="46"/>
      <c r="TPF1" s="46"/>
      <c r="TPG1" s="46"/>
      <c r="TPH1" s="46"/>
      <c r="TPI1" s="46"/>
      <c r="TPJ1" s="46"/>
      <c r="TPK1" s="46"/>
      <c r="TPL1" s="46"/>
      <c r="TPM1" s="46"/>
      <c r="TPN1" s="46"/>
      <c r="TPO1" s="46"/>
      <c r="TPP1" s="46"/>
      <c r="TPQ1" s="46"/>
      <c r="TPR1" s="46"/>
      <c r="TPS1" s="46"/>
      <c r="TPT1" s="46"/>
      <c r="TPU1" s="46"/>
      <c r="TPV1" s="46"/>
      <c r="TPW1" s="46"/>
      <c r="TPX1" s="46"/>
      <c r="TPY1" s="46"/>
      <c r="TPZ1" s="46"/>
      <c r="TQA1" s="46"/>
      <c r="TQB1" s="46"/>
      <c r="TQC1" s="46"/>
      <c r="TQD1" s="46"/>
      <c r="TQE1" s="46"/>
      <c r="TQF1" s="46"/>
      <c r="TQG1" s="46"/>
      <c r="TQH1" s="46"/>
      <c r="TQI1" s="46"/>
      <c r="TQJ1" s="46"/>
      <c r="TQK1" s="46"/>
      <c r="TQL1" s="46"/>
      <c r="TQM1" s="46"/>
      <c r="TQN1" s="46"/>
      <c r="TQO1" s="46"/>
      <c r="TQP1" s="46"/>
      <c r="TQQ1" s="46"/>
      <c r="TQR1" s="46"/>
      <c r="TQS1" s="46"/>
      <c r="TQT1" s="46"/>
      <c r="TQU1" s="46"/>
      <c r="TQV1" s="46"/>
      <c r="TQW1" s="46"/>
      <c r="TQX1" s="46"/>
      <c r="TQY1" s="46"/>
      <c r="TQZ1" s="46"/>
      <c r="TRA1" s="46"/>
      <c r="TRB1" s="46"/>
      <c r="TRC1" s="46"/>
      <c r="TRD1" s="46"/>
      <c r="TRE1" s="46"/>
      <c r="TRF1" s="46"/>
      <c r="TRG1" s="46"/>
      <c r="TRH1" s="46"/>
      <c r="TRI1" s="46"/>
      <c r="TRJ1" s="46"/>
      <c r="TRK1" s="46"/>
      <c r="TRL1" s="46"/>
      <c r="TRM1" s="46"/>
      <c r="TRN1" s="46"/>
      <c r="TRO1" s="46"/>
      <c r="TRP1" s="46"/>
      <c r="TRQ1" s="46"/>
      <c r="TRR1" s="46"/>
      <c r="TRS1" s="46"/>
      <c r="TRT1" s="46"/>
      <c r="TRU1" s="46"/>
      <c r="TRV1" s="46"/>
      <c r="TRW1" s="46"/>
      <c r="TRX1" s="46"/>
      <c r="TRY1" s="46"/>
      <c r="TRZ1" s="46"/>
      <c r="TSA1" s="46"/>
      <c r="TSB1" s="46"/>
      <c r="TSC1" s="46"/>
      <c r="TSD1" s="46"/>
      <c r="TSE1" s="46"/>
      <c r="TSF1" s="46"/>
      <c r="TSG1" s="46"/>
      <c r="TSH1" s="46"/>
      <c r="TSI1" s="46"/>
      <c r="TSJ1" s="46"/>
      <c r="TSK1" s="46"/>
      <c r="TSL1" s="46"/>
      <c r="TSM1" s="46"/>
      <c r="TSN1" s="46"/>
      <c r="TSO1" s="46"/>
      <c r="TSP1" s="46"/>
      <c r="TSQ1" s="46"/>
      <c r="TSR1" s="46"/>
      <c r="TSS1" s="46"/>
      <c r="TST1" s="46"/>
      <c r="TSU1" s="46"/>
      <c r="TSV1" s="46"/>
      <c r="TSW1" s="46"/>
      <c r="TSX1" s="46"/>
      <c r="TSY1" s="46"/>
      <c r="TSZ1" s="46"/>
      <c r="TTA1" s="46"/>
      <c r="TTB1" s="46"/>
      <c r="TTC1" s="46"/>
      <c r="TTD1" s="46"/>
      <c r="TTE1" s="46"/>
      <c r="TTF1" s="46"/>
      <c r="TTG1" s="46"/>
      <c r="TTH1" s="46"/>
      <c r="TTI1" s="46"/>
      <c r="TTJ1" s="46"/>
      <c r="TTK1" s="46"/>
      <c r="TTL1" s="46"/>
      <c r="TTM1" s="46"/>
      <c r="TTN1" s="46"/>
      <c r="TTO1" s="46"/>
      <c r="TTP1" s="46"/>
      <c r="TTQ1" s="46"/>
      <c r="TTR1" s="46"/>
      <c r="TTS1" s="46"/>
      <c r="TTT1" s="46"/>
      <c r="TTU1" s="46"/>
      <c r="TTV1" s="46"/>
      <c r="TTW1" s="46"/>
      <c r="TTX1" s="46"/>
      <c r="TTY1" s="46"/>
      <c r="TTZ1" s="46"/>
      <c r="TUA1" s="46"/>
      <c r="TUB1" s="46"/>
      <c r="TUC1" s="46"/>
      <c r="TUD1" s="46"/>
      <c r="TUE1" s="46"/>
      <c r="TUF1" s="46"/>
      <c r="TUG1" s="46"/>
      <c r="TUH1" s="46"/>
      <c r="TUI1" s="46"/>
      <c r="TUJ1" s="46"/>
      <c r="TUK1" s="46"/>
      <c r="TUL1" s="46"/>
      <c r="TUM1" s="46"/>
      <c r="TUN1" s="46"/>
      <c r="TUO1" s="46"/>
      <c r="TUP1" s="46"/>
      <c r="TUQ1" s="46"/>
      <c r="TUR1" s="46"/>
      <c r="TUS1" s="46"/>
      <c r="TUT1" s="46"/>
      <c r="TUU1" s="46"/>
      <c r="TUV1" s="46"/>
      <c r="TUW1" s="46"/>
      <c r="TUX1" s="46"/>
      <c r="TUY1" s="46"/>
      <c r="TUZ1" s="46"/>
      <c r="TVA1" s="46"/>
      <c r="TVB1" s="46"/>
      <c r="TVC1" s="46"/>
      <c r="TVD1" s="46"/>
      <c r="TVE1" s="46"/>
      <c r="TVF1" s="46"/>
      <c r="TVG1" s="46"/>
      <c r="TVH1" s="46"/>
      <c r="TVI1" s="46"/>
      <c r="TVJ1" s="46"/>
      <c r="TVK1" s="46"/>
      <c r="TVL1" s="46"/>
      <c r="TVM1" s="46"/>
      <c r="TVN1" s="46"/>
      <c r="TVO1" s="46"/>
      <c r="TVP1" s="46"/>
      <c r="TVQ1" s="46"/>
      <c r="TVR1" s="46"/>
      <c r="TVS1" s="46"/>
      <c r="TVT1" s="46"/>
      <c r="TVU1" s="46"/>
      <c r="TVV1" s="46"/>
      <c r="TVW1" s="46"/>
      <c r="TVX1" s="46"/>
      <c r="TVY1" s="46"/>
      <c r="TVZ1" s="46"/>
      <c r="TWA1" s="46"/>
      <c r="TWB1" s="46"/>
      <c r="TWC1" s="46"/>
      <c r="TWD1" s="46"/>
      <c r="TWE1" s="46"/>
      <c r="TWF1" s="46"/>
      <c r="TWG1" s="46"/>
      <c r="TWH1" s="46"/>
      <c r="TWI1" s="46"/>
      <c r="TWJ1" s="46"/>
      <c r="TWK1" s="46"/>
      <c r="TWL1" s="46"/>
      <c r="TWM1" s="46"/>
      <c r="TWN1" s="46"/>
      <c r="TWO1" s="46"/>
      <c r="TWP1" s="46"/>
      <c r="TWQ1" s="46"/>
      <c r="TWR1" s="46"/>
      <c r="TWS1" s="46"/>
      <c r="TWT1" s="46"/>
      <c r="TWU1" s="46"/>
      <c r="TWV1" s="46"/>
      <c r="TWW1" s="46"/>
      <c r="TWX1" s="46"/>
      <c r="TWY1" s="46"/>
      <c r="TWZ1" s="46"/>
      <c r="TXA1" s="46"/>
      <c r="TXB1" s="46"/>
      <c r="TXC1" s="46"/>
      <c r="TXD1" s="46"/>
      <c r="TXE1" s="46"/>
      <c r="TXF1" s="46"/>
      <c r="TXG1" s="46"/>
      <c r="TXH1" s="46"/>
      <c r="TXI1" s="46"/>
      <c r="TXJ1" s="46"/>
      <c r="TXK1" s="46"/>
      <c r="TXL1" s="46"/>
      <c r="TXM1" s="46"/>
      <c r="TXN1" s="46"/>
      <c r="TXO1" s="46"/>
      <c r="TXP1" s="46"/>
      <c r="TXQ1" s="46"/>
      <c r="TXR1" s="46"/>
      <c r="TXS1" s="46"/>
      <c r="TXT1" s="46"/>
      <c r="TXU1" s="46"/>
      <c r="TXV1" s="46"/>
      <c r="TXW1" s="46"/>
      <c r="TXX1" s="46"/>
      <c r="TXY1" s="46"/>
      <c r="TXZ1" s="46"/>
      <c r="TYA1" s="46"/>
      <c r="TYB1" s="46"/>
      <c r="TYC1" s="46"/>
      <c r="TYD1" s="46"/>
      <c r="TYE1" s="46"/>
      <c r="TYF1" s="46"/>
      <c r="TYG1" s="46"/>
      <c r="TYH1" s="46"/>
      <c r="TYI1" s="46"/>
      <c r="TYJ1" s="46"/>
      <c r="TYK1" s="46"/>
      <c r="TYL1" s="46"/>
      <c r="TYM1" s="46"/>
      <c r="TYN1" s="46"/>
      <c r="TYO1" s="46"/>
      <c r="TYP1" s="46"/>
      <c r="TYQ1" s="46"/>
      <c r="TYR1" s="46"/>
      <c r="TYS1" s="46"/>
      <c r="TYT1" s="46"/>
      <c r="TYU1" s="46"/>
      <c r="TYV1" s="46"/>
      <c r="TYW1" s="46"/>
      <c r="TYX1" s="46"/>
      <c r="TYY1" s="46"/>
      <c r="TYZ1" s="46"/>
      <c r="TZA1" s="46"/>
      <c r="TZB1" s="46"/>
      <c r="TZC1" s="46"/>
      <c r="TZD1" s="46"/>
      <c r="TZE1" s="46"/>
      <c r="TZF1" s="46"/>
      <c r="TZG1" s="46"/>
      <c r="TZH1" s="46"/>
      <c r="TZI1" s="46"/>
      <c r="TZJ1" s="46"/>
      <c r="TZK1" s="46"/>
      <c r="TZL1" s="46"/>
      <c r="TZM1" s="46"/>
      <c r="TZN1" s="46"/>
      <c r="TZO1" s="46"/>
      <c r="TZP1" s="46"/>
      <c r="TZQ1" s="46"/>
      <c r="TZR1" s="46"/>
      <c r="TZS1" s="46"/>
      <c r="TZT1" s="46"/>
      <c r="TZU1" s="46"/>
      <c r="TZV1" s="46"/>
      <c r="TZW1" s="46"/>
      <c r="TZX1" s="46"/>
      <c r="TZY1" s="46"/>
      <c r="TZZ1" s="46"/>
      <c r="UAA1" s="46"/>
      <c r="UAB1" s="46"/>
      <c r="UAC1" s="46"/>
      <c r="UAD1" s="46"/>
      <c r="UAE1" s="46"/>
      <c r="UAF1" s="46"/>
      <c r="UAG1" s="46"/>
      <c r="UAH1" s="46"/>
      <c r="UAI1" s="46"/>
      <c r="UAJ1" s="46"/>
      <c r="UAK1" s="46"/>
      <c r="UAL1" s="46"/>
      <c r="UAM1" s="46"/>
      <c r="UAN1" s="46"/>
      <c r="UAO1" s="46"/>
      <c r="UAP1" s="46"/>
      <c r="UAQ1" s="46"/>
      <c r="UAR1" s="46"/>
      <c r="UAS1" s="46"/>
      <c r="UAT1" s="46"/>
      <c r="UAU1" s="46"/>
      <c r="UAV1" s="46"/>
      <c r="UAW1" s="46"/>
      <c r="UAX1" s="46"/>
      <c r="UAY1" s="46"/>
      <c r="UAZ1" s="46"/>
      <c r="UBA1" s="46"/>
      <c r="UBB1" s="46"/>
      <c r="UBC1" s="46"/>
      <c r="UBD1" s="46"/>
      <c r="UBE1" s="46"/>
      <c r="UBF1" s="46"/>
      <c r="UBG1" s="46"/>
      <c r="UBH1" s="46"/>
      <c r="UBI1" s="46"/>
      <c r="UBJ1" s="46"/>
      <c r="UBK1" s="46"/>
      <c r="UBL1" s="46"/>
      <c r="UBM1" s="46"/>
      <c r="UBN1" s="46"/>
      <c r="UBO1" s="46"/>
      <c r="UBP1" s="46"/>
      <c r="UBQ1" s="46"/>
      <c r="UBR1" s="46"/>
      <c r="UBS1" s="46"/>
      <c r="UBT1" s="46"/>
      <c r="UBU1" s="46"/>
      <c r="UBV1" s="46"/>
      <c r="UBW1" s="46"/>
      <c r="UBX1" s="46"/>
      <c r="UBY1" s="46"/>
      <c r="UBZ1" s="46"/>
      <c r="UCA1" s="46"/>
      <c r="UCB1" s="46"/>
      <c r="UCC1" s="46"/>
      <c r="UCD1" s="46"/>
      <c r="UCE1" s="46"/>
      <c r="UCF1" s="46"/>
      <c r="UCG1" s="46"/>
      <c r="UCH1" s="46"/>
      <c r="UCI1" s="46"/>
      <c r="UCJ1" s="46"/>
      <c r="UCK1" s="46"/>
      <c r="UCL1" s="46"/>
      <c r="UCM1" s="46"/>
      <c r="UCN1" s="46"/>
      <c r="UCO1" s="46"/>
      <c r="UCP1" s="46"/>
      <c r="UCQ1" s="46"/>
      <c r="UCR1" s="46"/>
      <c r="UCS1" s="46"/>
      <c r="UCT1" s="46"/>
      <c r="UCU1" s="46"/>
      <c r="UCV1" s="46"/>
      <c r="UCW1" s="46"/>
      <c r="UCX1" s="46"/>
      <c r="UCY1" s="46"/>
      <c r="UCZ1" s="46"/>
      <c r="UDA1" s="46"/>
      <c r="UDB1" s="46"/>
      <c r="UDC1" s="46"/>
      <c r="UDD1" s="46"/>
      <c r="UDE1" s="46"/>
      <c r="UDF1" s="46"/>
      <c r="UDG1" s="46"/>
      <c r="UDH1" s="46"/>
      <c r="UDI1" s="46"/>
      <c r="UDJ1" s="46"/>
      <c r="UDK1" s="46"/>
      <c r="UDL1" s="46"/>
      <c r="UDM1" s="46"/>
      <c r="UDN1" s="46"/>
      <c r="UDO1" s="46"/>
      <c r="UDP1" s="46"/>
      <c r="UDQ1" s="46"/>
      <c r="UDR1" s="46"/>
      <c r="UDS1" s="46"/>
      <c r="UDT1" s="46"/>
      <c r="UDU1" s="46"/>
      <c r="UDV1" s="46"/>
      <c r="UDW1" s="46"/>
      <c r="UDX1" s="46"/>
      <c r="UDY1" s="46"/>
      <c r="UDZ1" s="46"/>
      <c r="UEA1" s="46"/>
      <c r="UEB1" s="46"/>
      <c r="UEC1" s="46"/>
      <c r="UED1" s="46"/>
      <c r="UEE1" s="46"/>
      <c r="UEF1" s="46"/>
      <c r="UEG1" s="46"/>
      <c r="UEH1" s="46"/>
      <c r="UEI1" s="46"/>
      <c r="UEJ1" s="46"/>
      <c r="UEK1" s="46"/>
      <c r="UEL1" s="46"/>
      <c r="UEM1" s="46"/>
      <c r="UEN1" s="46"/>
      <c r="UEO1" s="46"/>
      <c r="UEP1" s="46"/>
      <c r="UEQ1" s="46"/>
      <c r="UER1" s="46"/>
      <c r="UES1" s="46"/>
      <c r="UET1" s="46"/>
      <c r="UEU1" s="46"/>
      <c r="UEV1" s="46"/>
      <c r="UEW1" s="46"/>
      <c r="UEX1" s="46"/>
      <c r="UEY1" s="46"/>
      <c r="UEZ1" s="46"/>
      <c r="UFA1" s="46"/>
      <c r="UFB1" s="46"/>
      <c r="UFC1" s="46"/>
      <c r="UFD1" s="46"/>
      <c r="UFE1" s="46"/>
      <c r="UFF1" s="46"/>
      <c r="UFG1" s="46"/>
      <c r="UFH1" s="46"/>
      <c r="UFI1" s="46"/>
      <c r="UFJ1" s="46"/>
      <c r="UFK1" s="46"/>
      <c r="UFL1" s="46"/>
      <c r="UFM1" s="46"/>
      <c r="UFN1" s="46"/>
      <c r="UFO1" s="46"/>
      <c r="UFP1" s="46"/>
      <c r="UFQ1" s="46"/>
      <c r="UFR1" s="46"/>
      <c r="UFS1" s="46"/>
      <c r="UFT1" s="46"/>
      <c r="UFU1" s="46"/>
      <c r="UFV1" s="46"/>
      <c r="UFW1" s="46"/>
      <c r="UFX1" s="46"/>
      <c r="UFY1" s="46"/>
      <c r="UFZ1" s="46"/>
      <c r="UGA1" s="46"/>
      <c r="UGB1" s="46"/>
      <c r="UGC1" s="46"/>
      <c r="UGD1" s="46"/>
      <c r="UGE1" s="46"/>
      <c r="UGF1" s="46"/>
      <c r="UGG1" s="46"/>
      <c r="UGH1" s="46"/>
      <c r="UGI1" s="46"/>
      <c r="UGJ1" s="46"/>
      <c r="UGK1" s="46"/>
      <c r="UGL1" s="46"/>
      <c r="UGM1" s="46"/>
      <c r="UGN1" s="46"/>
      <c r="UGO1" s="46"/>
      <c r="UGP1" s="46"/>
      <c r="UGQ1" s="46"/>
      <c r="UGR1" s="46"/>
      <c r="UGS1" s="46"/>
      <c r="UGT1" s="46"/>
      <c r="UGU1" s="46"/>
      <c r="UGV1" s="46"/>
      <c r="UGW1" s="46"/>
      <c r="UGX1" s="46"/>
      <c r="UGY1" s="46"/>
      <c r="UGZ1" s="46"/>
      <c r="UHA1" s="46"/>
      <c r="UHB1" s="46"/>
      <c r="UHC1" s="46"/>
      <c r="UHD1" s="46"/>
      <c r="UHE1" s="46"/>
      <c r="UHF1" s="46"/>
      <c r="UHG1" s="46"/>
      <c r="UHH1" s="46"/>
      <c r="UHI1" s="46"/>
      <c r="UHJ1" s="46"/>
      <c r="UHK1" s="46"/>
      <c r="UHL1" s="46"/>
      <c r="UHM1" s="46"/>
      <c r="UHN1" s="46"/>
      <c r="UHO1" s="46"/>
      <c r="UHP1" s="46"/>
      <c r="UHQ1" s="46"/>
      <c r="UHR1" s="46"/>
      <c r="UHS1" s="46"/>
      <c r="UHT1" s="46"/>
      <c r="UHU1" s="46"/>
      <c r="UHV1" s="46"/>
      <c r="UHW1" s="46"/>
      <c r="UHX1" s="46"/>
      <c r="UHY1" s="46"/>
      <c r="UHZ1" s="46"/>
      <c r="UIA1" s="46"/>
      <c r="UIB1" s="46"/>
      <c r="UIC1" s="46"/>
      <c r="UID1" s="46"/>
      <c r="UIE1" s="46"/>
      <c r="UIF1" s="46"/>
      <c r="UIG1" s="46"/>
      <c r="UIH1" s="46"/>
      <c r="UII1" s="46"/>
      <c r="UIJ1" s="46"/>
      <c r="UIK1" s="46"/>
      <c r="UIL1" s="46"/>
      <c r="UIM1" s="46"/>
      <c r="UIN1" s="46"/>
      <c r="UIO1" s="46"/>
      <c r="UIP1" s="46"/>
      <c r="UIQ1" s="46"/>
      <c r="UIR1" s="46"/>
      <c r="UIS1" s="46"/>
      <c r="UIT1" s="46"/>
      <c r="UIU1" s="46"/>
      <c r="UIV1" s="46"/>
      <c r="UIW1" s="46"/>
      <c r="UIX1" s="46"/>
      <c r="UIY1" s="46"/>
      <c r="UIZ1" s="46"/>
      <c r="UJA1" s="46"/>
      <c r="UJB1" s="46"/>
      <c r="UJC1" s="46"/>
      <c r="UJD1" s="46"/>
      <c r="UJE1" s="46"/>
      <c r="UJF1" s="46"/>
      <c r="UJG1" s="46"/>
      <c r="UJH1" s="46"/>
      <c r="UJI1" s="46"/>
      <c r="UJJ1" s="46"/>
      <c r="UJK1" s="46"/>
      <c r="UJL1" s="46"/>
      <c r="UJM1" s="46"/>
      <c r="UJN1" s="46"/>
      <c r="UJO1" s="46"/>
      <c r="UJP1" s="46"/>
      <c r="UJQ1" s="46"/>
      <c r="UJR1" s="46"/>
      <c r="UJS1" s="46"/>
      <c r="UJT1" s="46"/>
      <c r="UJU1" s="46"/>
      <c r="UJV1" s="46"/>
      <c r="UJW1" s="46"/>
      <c r="UJX1" s="46"/>
      <c r="UJY1" s="46"/>
      <c r="UJZ1" s="46"/>
      <c r="UKA1" s="46"/>
      <c r="UKB1" s="46"/>
      <c r="UKC1" s="46"/>
      <c r="UKD1" s="46"/>
      <c r="UKE1" s="46"/>
      <c r="UKF1" s="46"/>
      <c r="UKG1" s="46"/>
      <c r="UKH1" s="46"/>
      <c r="UKI1" s="46"/>
      <c r="UKJ1" s="46"/>
      <c r="UKK1" s="46"/>
      <c r="UKL1" s="46"/>
      <c r="UKM1" s="46"/>
      <c r="UKN1" s="46"/>
      <c r="UKO1" s="46"/>
      <c r="UKP1" s="46"/>
      <c r="UKQ1" s="46"/>
      <c r="UKR1" s="46"/>
      <c r="UKS1" s="46"/>
      <c r="UKT1" s="46"/>
      <c r="UKU1" s="46"/>
      <c r="UKV1" s="46"/>
      <c r="UKW1" s="46"/>
      <c r="UKX1" s="46"/>
      <c r="UKY1" s="46"/>
      <c r="UKZ1" s="46"/>
      <c r="ULA1" s="46"/>
      <c r="ULB1" s="46"/>
      <c r="ULC1" s="46"/>
      <c r="ULD1" s="46"/>
      <c r="ULE1" s="46"/>
      <c r="ULF1" s="46"/>
      <c r="ULG1" s="46"/>
      <c r="ULH1" s="46"/>
      <c r="ULI1" s="46"/>
      <c r="ULJ1" s="46"/>
      <c r="ULK1" s="46"/>
      <c r="ULL1" s="46"/>
      <c r="ULM1" s="46"/>
      <c r="ULN1" s="46"/>
      <c r="ULO1" s="46"/>
      <c r="ULP1" s="46"/>
      <c r="ULQ1" s="46"/>
      <c r="ULR1" s="46"/>
      <c r="ULS1" s="46"/>
      <c r="ULT1" s="46"/>
      <c r="ULU1" s="46"/>
      <c r="ULV1" s="46"/>
      <c r="ULW1" s="46"/>
      <c r="ULX1" s="46"/>
      <c r="ULY1" s="46"/>
      <c r="ULZ1" s="46"/>
      <c r="UMA1" s="46"/>
      <c r="UMB1" s="46"/>
      <c r="UMC1" s="46"/>
      <c r="UMD1" s="46"/>
      <c r="UME1" s="46"/>
      <c r="UMF1" s="46"/>
      <c r="UMG1" s="46"/>
      <c r="UMH1" s="46"/>
      <c r="UMI1" s="46"/>
      <c r="UMJ1" s="46"/>
      <c r="UMK1" s="46"/>
      <c r="UML1" s="46"/>
      <c r="UMM1" s="46"/>
      <c r="UMN1" s="46"/>
      <c r="UMO1" s="46"/>
      <c r="UMP1" s="46"/>
      <c r="UMQ1" s="46"/>
      <c r="UMR1" s="46"/>
      <c r="UMS1" s="46"/>
      <c r="UMT1" s="46"/>
      <c r="UMU1" s="46"/>
      <c r="UMV1" s="46"/>
      <c r="UMW1" s="46"/>
      <c r="UMX1" s="46"/>
      <c r="UMY1" s="46"/>
      <c r="UMZ1" s="46"/>
      <c r="UNA1" s="46"/>
      <c r="UNB1" s="46"/>
      <c r="UNC1" s="46"/>
      <c r="UND1" s="46"/>
      <c r="UNE1" s="46"/>
      <c r="UNF1" s="46"/>
      <c r="UNG1" s="46"/>
      <c r="UNH1" s="46"/>
      <c r="UNI1" s="46"/>
      <c r="UNJ1" s="46"/>
      <c r="UNK1" s="46"/>
      <c r="UNL1" s="46"/>
      <c r="UNM1" s="46"/>
      <c r="UNN1" s="46"/>
      <c r="UNO1" s="46"/>
      <c r="UNP1" s="46"/>
      <c r="UNQ1" s="46"/>
      <c r="UNR1" s="46"/>
      <c r="UNS1" s="46"/>
      <c r="UNT1" s="46"/>
      <c r="UNU1" s="46"/>
      <c r="UNV1" s="46"/>
      <c r="UNW1" s="46"/>
      <c r="UNX1" s="46"/>
      <c r="UNY1" s="46"/>
      <c r="UNZ1" s="46"/>
      <c r="UOA1" s="46"/>
      <c r="UOB1" s="46"/>
      <c r="UOC1" s="46"/>
      <c r="UOD1" s="46"/>
      <c r="UOE1" s="46"/>
      <c r="UOF1" s="46"/>
      <c r="UOG1" s="46"/>
      <c r="UOH1" s="46"/>
      <c r="UOI1" s="46"/>
      <c r="UOJ1" s="46"/>
      <c r="UOK1" s="46"/>
      <c r="UOL1" s="46"/>
      <c r="UOM1" s="46"/>
      <c r="UON1" s="46"/>
      <c r="UOO1" s="46"/>
      <c r="UOP1" s="46"/>
      <c r="UOQ1" s="46"/>
      <c r="UOR1" s="46"/>
      <c r="UOS1" s="46"/>
      <c r="UOT1" s="46"/>
      <c r="UOU1" s="46"/>
      <c r="UOV1" s="46"/>
      <c r="UOW1" s="46"/>
      <c r="UOX1" s="46"/>
      <c r="UOY1" s="46"/>
      <c r="UOZ1" s="46"/>
      <c r="UPA1" s="46"/>
      <c r="UPB1" s="46"/>
      <c r="UPC1" s="46"/>
      <c r="UPD1" s="46"/>
      <c r="UPE1" s="46"/>
      <c r="UPF1" s="46"/>
      <c r="UPG1" s="46"/>
      <c r="UPH1" s="46"/>
      <c r="UPI1" s="46"/>
      <c r="UPJ1" s="46"/>
      <c r="UPK1" s="46"/>
      <c r="UPL1" s="46"/>
      <c r="UPM1" s="46"/>
      <c r="UPN1" s="46"/>
      <c r="UPO1" s="46"/>
      <c r="UPP1" s="46"/>
      <c r="UPQ1" s="46"/>
      <c r="UPR1" s="46"/>
      <c r="UPS1" s="46"/>
      <c r="UPT1" s="46"/>
      <c r="UPU1" s="46"/>
      <c r="UPV1" s="46"/>
      <c r="UPW1" s="46"/>
      <c r="UPX1" s="46"/>
      <c r="UPY1" s="46"/>
      <c r="UPZ1" s="46"/>
      <c r="UQA1" s="46"/>
      <c r="UQB1" s="46"/>
      <c r="UQC1" s="46"/>
      <c r="UQD1" s="46"/>
      <c r="UQE1" s="46"/>
      <c r="UQF1" s="46"/>
      <c r="UQG1" s="46"/>
      <c r="UQH1" s="46"/>
      <c r="UQI1" s="46"/>
      <c r="UQJ1" s="46"/>
      <c r="UQK1" s="46"/>
      <c r="UQL1" s="46"/>
      <c r="UQM1" s="46"/>
      <c r="UQN1" s="46"/>
      <c r="UQO1" s="46"/>
      <c r="UQP1" s="46"/>
      <c r="UQQ1" s="46"/>
      <c r="UQR1" s="46"/>
      <c r="UQS1" s="46"/>
      <c r="UQT1" s="46"/>
      <c r="UQU1" s="46"/>
      <c r="UQV1" s="46"/>
      <c r="UQW1" s="46"/>
      <c r="UQX1" s="46"/>
      <c r="UQY1" s="46"/>
      <c r="UQZ1" s="46"/>
      <c r="URA1" s="46"/>
      <c r="URB1" s="46"/>
      <c r="URC1" s="46"/>
      <c r="URD1" s="46"/>
      <c r="URE1" s="46"/>
      <c r="URF1" s="46"/>
      <c r="URG1" s="46"/>
      <c r="URH1" s="46"/>
      <c r="URI1" s="46"/>
      <c r="URJ1" s="46"/>
      <c r="URK1" s="46"/>
      <c r="URL1" s="46"/>
      <c r="URM1" s="46"/>
      <c r="URN1" s="46"/>
      <c r="URO1" s="46"/>
      <c r="URP1" s="46"/>
      <c r="URQ1" s="46"/>
      <c r="URR1" s="46"/>
      <c r="URS1" s="46"/>
      <c r="URT1" s="46"/>
      <c r="URU1" s="46"/>
      <c r="URV1" s="46"/>
      <c r="URW1" s="46"/>
      <c r="URX1" s="46"/>
      <c r="URY1" s="46"/>
      <c r="URZ1" s="46"/>
      <c r="USA1" s="46"/>
      <c r="USB1" s="46"/>
      <c r="USC1" s="46"/>
      <c r="USD1" s="46"/>
      <c r="USE1" s="46"/>
      <c r="USF1" s="46"/>
      <c r="USG1" s="46"/>
      <c r="USH1" s="46"/>
      <c r="USI1" s="46"/>
      <c r="USJ1" s="46"/>
      <c r="USK1" s="46"/>
      <c r="USL1" s="46"/>
      <c r="USM1" s="46"/>
      <c r="USN1" s="46"/>
      <c r="USO1" s="46"/>
      <c r="USP1" s="46"/>
      <c r="USQ1" s="46"/>
      <c r="USR1" s="46"/>
      <c r="USS1" s="46"/>
      <c r="UST1" s="46"/>
      <c r="USU1" s="46"/>
      <c r="USV1" s="46"/>
      <c r="USW1" s="46"/>
      <c r="USX1" s="46"/>
      <c r="USY1" s="46"/>
      <c r="USZ1" s="46"/>
      <c r="UTA1" s="46"/>
      <c r="UTB1" s="46"/>
      <c r="UTC1" s="46"/>
      <c r="UTD1" s="46"/>
      <c r="UTE1" s="46"/>
      <c r="UTF1" s="46"/>
      <c r="UTG1" s="46"/>
      <c r="UTH1" s="46"/>
      <c r="UTI1" s="46"/>
      <c r="UTJ1" s="46"/>
      <c r="UTK1" s="46"/>
      <c r="UTL1" s="46"/>
      <c r="UTM1" s="46"/>
      <c r="UTN1" s="46"/>
      <c r="UTO1" s="46"/>
      <c r="UTP1" s="46"/>
      <c r="UTQ1" s="46"/>
      <c r="UTR1" s="46"/>
      <c r="UTS1" s="46"/>
      <c r="UTT1" s="46"/>
      <c r="UTU1" s="46"/>
      <c r="UTV1" s="46"/>
      <c r="UTW1" s="46"/>
      <c r="UTX1" s="46"/>
      <c r="UTY1" s="46"/>
      <c r="UTZ1" s="46"/>
      <c r="UUA1" s="46"/>
      <c r="UUB1" s="46"/>
      <c r="UUC1" s="46"/>
      <c r="UUD1" s="46"/>
      <c r="UUE1" s="46"/>
      <c r="UUF1" s="46"/>
      <c r="UUG1" s="46"/>
      <c r="UUH1" s="46"/>
      <c r="UUI1" s="46"/>
      <c r="UUJ1" s="46"/>
      <c r="UUK1" s="46"/>
      <c r="UUL1" s="46"/>
      <c r="UUM1" s="46"/>
      <c r="UUN1" s="46"/>
      <c r="UUO1" s="46"/>
      <c r="UUP1" s="46"/>
      <c r="UUQ1" s="46"/>
      <c r="UUR1" s="46"/>
      <c r="UUS1" s="46"/>
      <c r="UUT1" s="46"/>
      <c r="UUU1" s="46"/>
      <c r="UUV1" s="46"/>
      <c r="UUW1" s="46"/>
      <c r="UUX1" s="46"/>
      <c r="UUY1" s="46"/>
      <c r="UUZ1" s="46"/>
      <c r="UVA1" s="46"/>
      <c r="UVB1" s="46"/>
      <c r="UVC1" s="46"/>
      <c r="UVD1" s="46"/>
      <c r="UVE1" s="46"/>
      <c r="UVF1" s="46"/>
      <c r="UVG1" s="46"/>
      <c r="UVH1" s="46"/>
      <c r="UVI1" s="46"/>
      <c r="UVJ1" s="46"/>
      <c r="UVK1" s="46"/>
      <c r="UVL1" s="46"/>
      <c r="UVM1" s="46"/>
      <c r="UVN1" s="46"/>
      <c r="UVO1" s="46"/>
      <c r="UVP1" s="46"/>
      <c r="UVQ1" s="46"/>
      <c r="UVR1" s="46"/>
      <c r="UVS1" s="46"/>
      <c r="UVT1" s="46"/>
      <c r="UVU1" s="46"/>
      <c r="UVV1" s="46"/>
      <c r="UVW1" s="46"/>
      <c r="UVX1" s="46"/>
      <c r="UVY1" s="46"/>
      <c r="UVZ1" s="46"/>
      <c r="UWA1" s="46"/>
      <c r="UWB1" s="46"/>
      <c r="UWC1" s="46"/>
      <c r="UWD1" s="46"/>
      <c r="UWE1" s="46"/>
      <c r="UWF1" s="46"/>
      <c r="UWG1" s="46"/>
      <c r="UWH1" s="46"/>
      <c r="UWI1" s="46"/>
      <c r="UWJ1" s="46"/>
      <c r="UWK1" s="46"/>
      <c r="UWL1" s="46"/>
      <c r="UWM1" s="46"/>
      <c r="UWN1" s="46"/>
      <c r="UWO1" s="46"/>
      <c r="UWP1" s="46"/>
      <c r="UWQ1" s="46"/>
      <c r="UWR1" s="46"/>
      <c r="UWS1" s="46"/>
      <c r="UWT1" s="46"/>
      <c r="UWU1" s="46"/>
      <c r="UWV1" s="46"/>
      <c r="UWW1" s="46"/>
      <c r="UWX1" s="46"/>
      <c r="UWY1" s="46"/>
      <c r="UWZ1" s="46"/>
      <c r="UXA1" s="46"/>
      <c r="UXB1" s="46"/>
      <c r="UXC1" s="46"/>
      <c r="UXD1" s="46"/>
      <c r="UXE1" s="46"/>
      <c r="UXF1" s="46"/>
      <c r="UXG1" s="46"/>
      <c r="UXH1" s="46"/>
      <c r="UXI1" s="46"/>
      <c r="UXJ1" s="46"/>
      <c r="UXK1" s="46"/>
      <c r="UXL1" s="46"/>
      <c r="UXM1" s="46"/>
      <c r="UXN1" s="46"/>
      <c r="UXO1" s="46"/>
      <c r="UXP1" s="46"/>
      <c r="UXQ1" s="46"/>
      <c r="UXR1" s="46"/>
      <c r="UXS1" s="46"/>
      <c r="UXT1" s="46"/>
      <c r="UXU1" s="46"/>
      <c r="UXV1" s="46"/>
      <c r="UXW1" s="46"/>
      <c r="UXX1" s="46"/>
      <c r="UXY1" s="46"/>
      <c r="UXZ1" s="46"/>
      <c r="UYA1" s="46"/>
      <c r="UYB1" s="46"/>
      <c r="UYC1" s="46"/>
      <c r="UYD1" s="46"/>
      <c r="UYE1" s="46"/>
      <c r="UYF1" s="46"/>
      <c r="UYG1" s="46"/>
      <c r="UYH1" s="46"/>
      <c r="UYI1" s="46"/>
      <c r="UYJ1" s="46"/>
      <c r="UYK1" s="46"/>
      <c r="UYL1" s="46"/>
      <c r="UYM1" s="46"/>
      <c r="UYN1" s="46"/>
      <c r="UYO1" s="46"/>
      <c r="UYP1" s="46"/>
      <c r="UYQ1" s="46"/>
      <c r="UYR1" s="46"/>
      <c r="UYS1" s="46"/>
      <c r="UYT1" s="46"/>
      <c r="UYU1" s="46"/>
      <c r="UYV1" s="46"/>
      <c r="UYW1" s="46"/>
      <c r="UYX1" s="46"/>
      <c r="UYY1" s="46"/>
      <c r="UYZ1" s="46"/>
      <c r="UZA1" s="46"/>
      <c r="UZB1" s="46"/>
      <c r="UZC1" s="46"/>
      <c r="UZD1" s="46"/>
      <c r="UZE1" s="46"/>
      <c r="UZF1" s="46"/>
      <c r="UZG1" s="46"/>
      <c r="UZH1" s="46"/>
      <c r="UZI1" s="46"/>
      <c r="UZJ1" s="46"/>
      <c r="UZK1" s="46"/>
      <c r="UZL1" s="46"/>
      <c r="UZM1" s="46"/>
      <c r="UZN1" s="46"/>
      <c r="UZO1" s="46"/>
      <c r="UZP1" s="46"/>
      <c r="UZQ1" s="46"/>
      <c r="UZR1" s="46"/>
      <c r="UZS1" s="46"/>
      <c r="UZT1" s="46"/>
      <c r="UZU1" s="46"/>
      <c r="UZV1" s="46"/>
      <c r="UZW1" s="46"/>
      <c r="UZX1" s="46"/>
      <c r="UZY1" s="46"/>
      <c r="UZZ1" s="46"/>
      <c r="VAA1" s="46"/>
      <c r="VAB1" s="46"/>
      <c r="VAC1" s="46"/>
      <c r="VAD1" s="46"/>
      <c r="VAE1" s="46"/>
      <c r="VAF1" s="46"/>
      <c r="VAG1" s="46"/>
      <c r="VAH1" s="46"/>
      <c r="VAI1" s="46"/>
      <c r="VAJ1" s="46"/>
      <c r="VAK1" s="46"/>
      <c r="VAL1" s="46"/>
      <c r="VAM1" s="46"/>
      <c r="VAN1" s="46"/>
      <c r="VAO1" s="46"/>
      <c r="VAP1" s="46"/>
      <c r="VAQ1" s="46"/>
      <c r="VAR1" s="46"/>
      <c r="VAS1" s="46"/>
      <c r="VAT1" s="46"/>
      <c r="VAU1" s="46"/>
      <c r="VAV1" s="46"/>
      <c r="VAW1" s="46"/>
      <c r="VAX1" s="46"/>
      <c r="VAY1" s="46"/>
      <c r="VAZ1" s="46"/>
      <c r="VBA1" s="46"/>
      <c r="VBB1" s="46"/>
      <c r="VBC1" s="46"/>
      <c r="VBD1" s="46"/>
      <c r="VBE1" s="46"/>
      <c r="VBF1" s="46"/>
      <c r="VBG1" s="46"/>
      <c r="VBH1" s="46"/>
      <c r="VBI1" s="46"/>
      <c r="VBJ1" s="46"/>
      <c r="VBK1" s="46"/>
      <c r="VBL1" s="46"/>
      <c r="VBM1" s="46"/>
      <c r="VBN1" s="46"/>
      <c r="VBO1" s="46"/>
      <c r="VBP1" s="46"/>
      <c r="VBQ1" s="46"/>
      <c r="VBR1" s="46"/>
      <c r="VBS1" s="46"/>
      <c r="VBT1" s="46"/>
      <c r="VBU1" s="46"/>
      <c r="VBV1" s="46"/>
      <c r="VBW1" s="46"/>
      <c r="VBX1" s="46"/>
      <c r="VBY1" s="46"/>
      <c r="VBZ1" s="46"/>
      <c r="VCA1" s="46"/>
      <c r="VCB1" s="46"/>
      <c r="VCC1" s="46"/>
      <c r="VCD1" s="46"/>
      <c r="VCE1" s="46"/>
      <c r="VCF1" s="46"/>
      <c r="VCG1" s="46"/>
      <c r="VCH1" s="46"/>
      <c r="VCI1" s="46"/>
      <c r="VCJ1" s="46"/>
      <c r="VCK1" s="46"/>
      <c r="VCL1" s="46"/>
      <c r="VCM1" s="46"/>
      <c r="VCN1" s="46"/>
      <c r="VCO1" s="46"/>
      <c r="VCP1" s="46"/>
      <c r="VCQ1" s="46"/>
      <c r="VCR1" s="46"/>
      <c r="VCS1" s="46"/>
      <c r="VCT1" s="46"/>
      <c r="VCU1" s="46"/>
      <c r="VCV1" s="46"/>
      <c r="VCW1" s="46"/>
      <c r="VCX1" s="46"/>
      <c r="VCY1" s="46"/>
      <c r="VCZ1" s="46"/>
      <c r="VDA1" s="46"/>
      <c r="VDB1" s="46"/>
      <c r="VDC1" s="46"/>
      <c r="VDD1" s="46"/>
      <c r="VDE1" s="46"/>
      <c r="VDF1" s="46"/>
      <c r="VDG1" s="46"/>
      <c r="VDH1" s="46"/>
      <c r="VDI1" s="46"/>
      <c r="VDJ1" s="46"/>
      <c r="VDK1" s="46"/>
      <c r="VDL1" s="46"/>
      <c r="VDM1" s="46"/>
      <c r="VDN1" s="46"/>
      <c r="VDO1" s="46"/>
      <c r="VDP1" s="46"/>
      <c r="VDQ1" s="46"/>
      <c r="VDR1" s="46"/>
      <c r="VDS1" s="46"/>
      <c r="VDT1" s="46"/>
      <c r="VDU1" s="46"/>
      <c r="VDV1" s="46"/>
      <c r="VDW1" s="46"/>
      <c r="VDX1" s="46"/>
      <c r="VDY1" s="46"/>
      <c r="VDZ1" s="46"/>
      <c r="VEA1" s="46"/>
      <c r="VEB1" s="46"/>
      <c r="VEC1" s="46"/>
      <c r="VED1" s="46"/>
      <c r="VEE1" s="46"/>
      <c r="VEF1" s="46"/>
      <c r="VEG1" s="46"/>
      <c r="VEH1" s="46"/>
      <c r="VEI1" s="46"/>
      <c r="VEJ1" s="46"/>
      <c r="VEK1" s="46"/>
      <c r="VEL1" s="46"/>
      <c r="VEM1" s="46"/>
      <c r="VEN1" s="46"/>
      <c r="VEO1" s="46"/>
      <c r="VEP1" s="46"/>
      <c r="VEQ1" s="46"/>
      <c r="VER1" s="46"/>
      <c r="VES1" s="46"/>
      <c r="VET1" s="46"/>
      <c r="VEU1" s="46"/>
      <c r="VEV1" s="46"/>
      <c r="VEW1" s="46"/>
      <c r="VEX1" s="46"/>
      <c r="VEY1" s="46"/>
      <c r="VEZ1" s="46"/>
      <c r="VFA1" s="46"/>
      <c r="VFB1" s="46"/>
      <c r="VFC1" s="46"/>
      <c r="VFD1" s="46"/>
      <c r="VFE1" s="46"/>
      <c r="VFF1" s="46"/>
      <c r="VFG1" s="46"/>
      <c r="VFH1" s="46"/>
      <c r="VFI1" s="46"/>
      <c r="VFJ1" s="46"/>
      <c r="VFK1" s="46"/>
      <c r="VFL1" s="46"/>
      <c r="VFM1" s="46"/>
      <c r="VFN1" s="46"/>
      <c r="VFO1" s="46"/>
      <c r="VFP1" s="46"/>
      <c r="VFQ1" s="46"/>
      <c r="VFR1" s="46"/>
      <c r="VFS1" s="46"/>
      <c r="VFT1" s="46"/>
      <c r="VFU1" s="46"/>
      <c r="VFV1" s="46"/>
      <c r="VFW1" s="46"/>
      <c r="VFX1" s="46"/>
      <c r="VFY1" s="46"/>
      <c r="VFZ1" s="46"/>
      <c r="VGA1" s="46"/>
      <c r="VGB1" s="46"/>
      <c r="VGC1" s="46"/>
      <c r="VGD1" s="46"/>
      <c r="VGE1" s="46"/>
      <c r="VGF1" s="46"/>
      <c r="VGG1" s="46"/>
      <c r="VGH1" s="46"/>
      <c r="VGI1" s="46"/>
      <c r="VGJ1" s="46"/>
      <c r="VGK1" s="46"/>
      <c r="VGL1" s="46"/>
      <c r="VGM1" s="46"/>
      <c r="VGN1" s="46"/>
      <c r="VGO1" s="46"/>
      <c r="VGP1" s="46"/>
      <c r="VGQ1" s="46"/>
      <c r="VGR1" s="46"/>
      <c r="VGS1" s="46"/>
      <c r="VGT1" s="46"/>
      <c r="VGU1" s="46"/>
      <c r="VGV1" s="46"/>
      <c r="VGW1" s="46"/>
      <c r="VGX1" s="46"/>
      <c r="VGY1" s="46"/>
      <c r="VGZ1" s="46"/>
      <c r="VHA1" s="46"/>
      <c r="VHB1" s="46"/>
      <c r="VHC1" s="46"/>
      <c r="VHD1" s="46"/>
      <c r="VHE1" s="46"/>
      <c r="VHF1" s="46"/>
      <c r="VHG1" s="46"/>
      <c r="VHH1" s="46"/>
      <c r="VHI1" s="46"/>
      <c r="VHJ1" s="46"/>
      <c r="VHK1" s="46"/>
      <c r="VHL1" s="46"/>
      <c r="VHM1" s="46"/>
      <c r="VHN1" s="46"/>
      <c r="VHO1" s="46"/>
      <c r="VHP1" s="46"/>
      <c r="VHQ1" s="46"/>
      <c r="VHR1" s="46"/>
      <c r="VHS1" s="46"/>
      <c r="VHT1" s="46"/>
      <c r="VHU1" s="46"/>
      <c r="VHV1" s="46"/>
      <c r="VHW1" s="46"/>
      <c r="VHX1" s="46"/>
      <c r="VHY1" s="46"/>
      <c r="VHZ1" s="46"/>
      <c r="VIA1" s="46"/>
      <c r="VIB1" s="46"/>
      <c r="VIC1" s="46"/>
      <c r="VID1" s="46"/>
      <c r="VIE1" s="46"/>
      <c r="VIF1" s="46"/>
      <c r="VIG1" s="46"/>
      <c r="VIH1" s="46"/>
      <c r="VII1" s="46"/>
      <c r="VIJ1" s="46"/>
      <c r="VIK1" s="46"/>
      <c r="VIL1" s="46"/>
      <c r="VIM1" s="46"/>
      <c r="VIN1" s="46"/>
      <c r="VIO1" s="46"/>
      <c r="VIP1" s="46"/>
      <c r="VIQ1" s="46"/>
      <c r="VIR1" s="46"/>
      <c r="VIS1" s="46"/>
      <c r="VIT1" s="46"/>
      <c r="VIU1" s="46"/>
      <c r="VIV1" s="46"/>
      <c r="VIW1" s="46"/>
      <c r="VIX1" s="46"/>
      <c r="VIY1" s="46"/>
      <c r="VIZ1" s="46"/>
      <c r="VJA1" s="46"/>
      <c r="VJB1" s="46"/>
      <c r="VJC1" s="46"/>
      <c r="VJD1" s="46"/>
      <c r="VJE1" s="46"/>
      <c r="VJF1" s="46"/>
      <c r="VJG1" s="46"/>
      <c r="VJH1" s="46"/>
      <c r="VJI1" s="46"/>
      <c r="VJJ1" s="46"/>
      <c r="VJK1" s="46"/>
      <c r="VJL1" s="46"/>
      <c r="VJM1" s="46"/>
      <c r="VJN1" s="46"/>
      <c r="VJO1" s="46"/>
      <c r="VJP1" s="46"/>
      <c r="VJQ1" s="46"/>
      <c r="VJR1" s="46"/>
      <c r="VJS1" s="46"/>
      <c r="VJT1" s="46"/>
      <c r="VJU1" s="46"/>
      <c r="VJV1" s="46"/>
      <c r="VJW1" s="46"/>
      <c r="VJX1" s="46"/>
      <c r="VJY1" s="46"/>
      <c r="VJZ1" s="46"/>
      <c r="VKA1" s="46"/>
      <c r="VKB1" s="46"/>
      <c r="VKC1" s="46"/>
      <c r="VKD1" s="46"/>
      <c r="VKE1" s="46"/>
      <c r="VKF1" s="46"/>
      <c r="VKG1" s="46"/>
      <c r="VKH1" s="46"/>
      <c r="VKI1" s="46"/>
      <c r="VKJ1" s="46"/>
      <c r="VKK1" s="46"/>
      <c r="VKL1" s="46"/>
      <c r="VKM1" s="46"/>
      <c r="VKN1" s="46"/>
      <c r="VKO1" s="46"/>
      <c r="VKP1" s="46"/>
      <c r="VKQ1" s="46"/>
      <c r="VKR1" s="46"/>
      <c r="VKS1" s="46"/>
      <c r="VKT1" s="46"/>
      <c r="VKU1" s="46"/>
      <c r="VKV1" s="46"/>
      <c r="VKW1" s="46"/>
      <c r="VKX1" s="46"/>
      <c r="VKY1" s="46"/>
      <c r="VKZ1" s="46"/>
      <c r="VLA1" s="46"/>
      <c r="VLB1" s="46"/>
      <c r="VLC1" s="46"/>
      <c r="VLD1" s="46"/>
      <c r="VLE1" s="46"/>
      <c r="VLF1" s="46"/>
      <c r="VLG1" s="46"/>
      <c r="VLH1" s="46"/>
      <c r="VLI1" s="46"/>
      <c r="VLJ1" s="46"/>
      <c r="VLK1" s="46"/>
      <c r="VLL1" s="46"/>
      <c r="VLM1" s="46"/>
      <c r="VLN1" s="46"/>
      <c r="VLO1" s="46"/>
      <c r="VLP1" s="46"/>
      <c r="VLQ1" s="46"/>
      <c r="VLR1" s="46"/>
      <c r="VLS1" s="46"/>
      <c r="VLT1" s="46"/>
      <c r="VLU1" s="46"/>
      <c r="VLV1" s="46"/>
      <c r="VLW1" s="46"/>
      <c r="VLX1" s="46"/>
      <c r="VLY1" s="46"/>
      <c r="VLZ1" s="46"/>
      <c r="VMA1" s="46"/>
      <c r="VMB1" s="46"/>
      <c r="VMC1" s="46"/>
      <c r="VMD1" s="46"/>
      <c r="VME1" s="46"/>
      <c r="VMF1" s="46"/>
      <c r="VMG1" s="46"/>
      <c r="VMH1" s="46"/>
      <c r="VMI1" s="46"/>
      <c r="VMJ1" s="46"/>
      <c r="VMK1" s="46"/>
      <c r="VML1" s="46"/>
      <c r="VMM1" s="46"/>
      <c r="VMN1" s="46"/>
      <c r="VMO1" s="46"/>
      <c r="VMP1" s="46"/>
      <c r="VMQ1" s="46"/>
      <c r="VMR1" s="46"/>
      <c r="VMS1" s="46"/>
      <c r="VMT1" s="46"/>
      <c r="VMU1" s="46"/>
      <c r="VMV1" s="46"/>
      <c r="VMW1" s="46"/>
      <c r="VMX1" s="46"/>
      <c r="VMY1" s="46"/>
      <c r="VMZ1" s="46"/>
      <c r="VNA1" s="46"/>
      <c r="VNB1" s="46"/>
      <c r="VNC1" s="46"/>
      <c r="VND1" s="46"/>
      <c r="VNE1" s="46"/>
      <c r="VNF1" s="46"/>
      <c r="VNG1" s="46"/>
      <c r="VNH1" s="46"/>
      <c r="VNI1" s="46"/>
      <c r="VNJ1" s="46"/>
      <c r="VNK1" s="46"/>
      <c r="VNL1" s="46"/>
      <c r="VNM1" s="46"/>
      <c r="VNN1" s="46"/>
      <c r="VNO1" s="46"/>
      <c r="VNP1" s="46"/>
      <c r="VNQ1" s="46"/>
      <c r="VNR1" s="46"/>
      <c r="VNS1" s="46"/>
      <c r="VNT1" s="46"/>
      <c r="VNU1" s="46"/>
      <c r="VNV1" s="46"/>
      <c r="VNW1" s="46"/>
      <c r="VNX1" s="46"/>
      <c r="VNY1" s="46"/>
      <c r="VNZ1" s="46"/>
      <c r="VOA1" s="46"/>
      <c r="VOB1" s="46"/>
      <c r="VOC1" s="46"/>
      <c r="VOD1" s="46"/>
      <c r="VOE1" s="46"/>
      <c r="VOF1" s="46"/>
      <c r="VOG1" s="46"/>
      <c r="VOH1" s="46"/>
      <c r="VOI1" s="46"/>
      <c r="VOJ1" s="46"/>
      <c r="VOK1" s="46"/>
      <c r="VOL1" s="46"/>
      <c r="VOM1" s="46"/>
      <c r="VON1" s="46"/>
      <c r="VOO1" s="46"/>
      <c r="VOP1" s="46"/>
      <c r="VOQ1" s="46"/>
      <c r="VOR1" s="46"/>
      <c r="VOS1" s="46"/>
      <c r="VOT1" s="46"/>
      <c r="VOU1" s="46"/>
      <c r="VOV1" s="46"/>
      <c r="VOW1" s="46"/>
      <c r="VOX1" s="46"/>
      <c r="VOY1" s="46"/>
      <c r="VOZ1" s="46"/>
      <c r="VPA1" s="46"/>
      <c r="VPB1" s="46"/>
      <c r="VPC1" s="46"/>
      <c r="VPD1" s="46"/>
      <c r="VPE1" s="46"/>
      <c r="VPF1" s="46"/>
      <c r="VPG1" s="46"/>
      <c r="VPH1" s="46"/>
      <c r="VPI1" s="46"/>
      <c r="VPJ1" s="46"/>
      <c r="VPK1" s="46"/>
      <c r="VPL1" s="46"/>
      <c r="VPM1" s="46"/>
      <c r="VPN1" s="46"/>
      <c r="VPO1" s="46"/>
      <c r="VPP1" s="46"/>
      <c r="VPQ1" s="46"/>
      <c r="VPR1" s="46"/>
      <c r="VPS1" s="46"/>
      <c r="VPT1" s="46"/>
      <c r="VPU1" s="46"/>
      <c r="VPV1" s="46"/>
      <c r="VPW1" s="46"/>
      <c r="VPX1" s="46"/>
      <c r="VPY1" s="46"/>
      <c r="VPZ1" s="46"/>
      <c r="VQA1" s="46"/>
      <c r="VQB1" s="46"/>
      <c r="VQC1" s="46"/>
      <c r="VQD1" s="46"/>
      <c r="VQE1" s="46"/>
      <c r="VQF1" s="46"/>
      <c r="VQG1" s="46"/>
      <c r="VQH1" s="46"/>
      <c r="VQI1" s="46"/>
      <c r="VQJ1" s="46"/>
      <c r="VQK1" s="46"/>
      <c r="VQL1" s="46"/>
      <c r="VQM1" s="46"/>
      <c r="VQN1" s="46"/>
      <c r="VQO1" s="46"/>
      <c r="VQP1" s="46"/>
      <c r="VQQ1" s="46"/>
      <c r="VQR1" s="46"/>
      <c r="VQS1" s="46"/>
      <c r="VQT1" s="46"/>
      <c r="VQU1" s="46"/>
      <c r="VQV1" s="46"/>
      <c r="VQW1" s="46"/>
      <c r="VQX1" s="46"/>
      <c r="VQY1" s="46"/>
      <c r="VQZ1" s="46"/>
      <c r="VRA1" s="46"/>
      <c r="VRB1" s="46"/>
      <c r="VRC1" s="46"/>
      <c r="VRD1" s="46"/>
      <c r="VRE1" s="46"/>
      <c r="VRF1" s="46"/>
      <c r="VRG1" s="46"/>
      <c r="VRH1" s="46"/>
      <c r="VRI1" s="46"/>
      <c r="VRJ1" s="46"/>
      <c r="VRK1" s="46"/>
      <c r="VRL1" s="46"/>
      <c r="VRM1" s="46"/>
      <c r="VRN1" s="46"/>
      <c r="VRO1" s="46"/>
      <c r="VRP1" s="46"/>
      <c r="VRQ1" s="46"/>
      <c r="VRR1" s="46"/>
      <c r="VRS1" s="46"/>
      <c r="VRT1" s="46"/>
      <c r="VRU1" s="46"/>
      <c r="VRV1" s="46"/>
      <c r="VRW1" s="46"/>
      <c r="VRX1" s="46"/>
      <c r="VRY1" s="46"/>
      <c r="VRZ1" s="46"/>
      <c r="VSA1" s="46"/>
      <c r="VSB1" s="46"/>
      <c r="VSC1" s="46"/>
      <c r="VSD1" s="46"/>
      <c r="VSE1" s="46"/>
      <c r="VSF1" s="46"/>
      <c r="VSG1" s="46"/>
      <c r="VSH1" s="46"/>
      <c r="VSI1" s="46"/>
      <c r="VSJ1" s="46"/>
      <c r="VSK1" s="46"/>
      <c r="VSL1" s="46"/>
      <c r="VSM1" s="46"/>
      <c r="VSN1" s="46"/>
      <c r="VSO1" s="46"/>
      <c r="VSP1" s="46"/>
      <c r="VSQ1" s="46"/>
      <c r="VSR1" s="46"/>
      <c r="VSS1" s="46"/>
      <c r="VST1" s="46"/>
      <c r="VSU1" s="46"/>
      <c r="VSV1" s="46"/>
      <c r="VSW1" s="46"/>
      <c r="VSX1" s="46"/>
      <c r="VSY1" s="46"/>
      <c r="VSZ1" s="46"/>
      <c r="VTA1" s="46"/>
      <c r="VTB1" s="46"/>
      <c r="VTC1" s="46"/>
      <c r="VTD1" s="46"/>
      <c r="VTE1" s="46"/>
      <c r="VTF1" s="46"/>
      <c r="VTG1" s="46"/>
      <c r="VTH1" s="46"/>
      <c r="VTI1" s="46"/>
      <c r="VTJ1" s="46"/>
      <c r="VTK1" s="46"/>
      <c r="VTL1" s="46"/>
      <c r="VTM1" s="46"/>
      <c r="VTN1" s="46"/>
      <c r="VTO1" s="46"/>
      <c r="VTP1" s="46"/>
      <c r="VTQ1" s="46"/>
      <c r="VTR1" s="46"/>
      <c r="VTS1" s="46"/>
      <c r="VTT1" s="46"/>
      <c r="VTU1" s="46"/>
      <c r="VTV1" s="46"/>
      <c r="VTW1" s="46"/>
      <c r="VTX1" s="46"/>
      <c r="VTY1" s="46"/>
      <c r="VTZ1" s="46"/>
      <c r="VUA1" s="46"/>
      <c r="VUB1" s="46"/>
      <c r="VUC1" s="46"/>
      <c r="VUD1" s="46"/>
      <c r="VUE1" s="46"/>
      <c r="VUF1" s="46"/>
      <c r="VUG1" s="46"/>
      <c r="VUH1" s="46"/>
      <c r="VUI1" s="46"/>
      <c r="VUJ1" s="46"/>
      <c r="VUK1" s="46"/>
      <c r="VUL1" s="46"/>
      <c r="VUM1" s="46"/>
      <c r="VUN1" s="46"/>
      <c r="VUO1" s="46"/>
      <c r="VUP1" s="46"/>
      <c r="VUQ1" s="46"/>
      <c r="VUR1" s="46"/>
      <c r="VUS1" s="46"/>
      <c r="VUT1" s="46"/>
      <c r="VUU1" s="46"/>
      <c r="VUV1" s="46"/>
      <c r="VUW1" s="46"/>
      <c r="VUX1" s="46"/>
      <c r="VUY1" s="46"/>
      <c r="VUZ1" s="46"/>
      <c r="VVA1" s="46"/>
      <c r="VVB1" s="46"/>
      <c r="VVC1" s="46"/>
      <c r="VVD1" s="46"/>
      <c r="VVE1" s="46"/>
      <c r="VVF1" s="46"/>
      <c r="VVG1" s="46"/>
      <c r="VVH1" s="46"/>
      <c r="VVI1" s="46"/>
      <c r="VVJ1" s="46"/>
      <c r="VVK1" s="46"/>
      <c r="VVL1" s="46"/>
      <c r="VVM1" s="46"/>
      <c r="VVN1" s="46"/>
      <c r="VVO1" s="46"/>
      <c r="VVP1" s="46"/>
      <c r="VVQ1" s="46"/>
      <c r="VVR1" s="46"/>
      <c r="VVS1" s="46"/>
      <c r="VVT1" s="46"/>
      <c r="VVU1" s="46"/>
      <c r="VVV1" s="46"/>
      <c r="VVW1" s="46"/>
      <c r="VVX1" s="46"/>
      <c r="VVY1" s="46"/>
      <c r="VVZ1" s="46"/>
      <c r="VWA1" s="46"/>
      <c r="VWB1" s="46"/>
      <c r="VWC1" s="46"/>
      <c r="VWD1" s="46"/>
      <c r="VWE1" s="46"/>
      <c r="VWF1" s="46"/>
      <c r="VWG1" s="46"/>
      <c r="VWH1" s="46"/>
      <c r="VWI1" s="46"/>
      <c r="VWJ1" s="46"/>
      <c r="VWK1" s="46"/>
      <c r="VWL1" s="46"/>
      <c r="VWM1" s="46"/>
      <c r="VWN1" s="46"/>
      <c r="VWO1" s="46"/>
      <c r="VWP1" s="46"/>
      <c r="VWQ1" s="46"/>
      <c r="VWR1" s="46"/>
      <c r="VWS1" s="46"/>
      <c r="VWT1" s="46"/>
      <c r="VWU1" s="46"/>
      <c r="VWV1" s="46"/>
      <c r="VWW1" s="46"/>
      <c r="VWX1" s="46"/>
      <c r="VWY1" s="46"/>
      <c r="VWZ1" s="46"/>
      <c r="VXA1" s="46"/>
      <c r="VXB1" s="46"/>
      <c r="VXC1" s="46"/>
      <c r="VXD1" s="46"/>
      <c r="VXE1" s="46"/>
      <c r="VXF1" s="46"/>
      <c r="VXG1" s="46"/>
      <c r="VXH1" s="46"/>
      <c r="VXI1" s="46"/>
      <c r="VXJ1" s="46"/>
      <c r="VXK1" s="46"/>
      <c r="VXL1" s="46"/>
      <c r="VXM1" s="46"/>
      <c r="VXN1" s="46"/>
      <c r="VXO1" s="46"/>
      <c r="VXP1" s="46"/>
      <c r="VXQ1" s="46"/>
      <c r="VXR1" s="46"/>
      <c r="VXS1" s="46"/>
      <c r="VXT1" s="46"/>
      <c r="VXU1" s="46"/>
      <c r="VXV1" s="46"/>
      <c r="VXW1" s="46"/>
      <c r="VXX1" s="46"/>
      <c r="VXY1" s="46"/>
      <c r="VXZ1" s="46"/>
      <c r="VYA1" s="46"/>
      <c r="VYB1" s="46"/>
      <c r="VYC1" s="46"/>
      <c r="VYD1" s="46"/>
      <c r="VYE1" s="46"/>
      <c r="VYF1" s="46"/>
      <c r="VYG1" s="46"/>
      <c r="VYH1" s="46"/>
      <c r="VYI1" s="46"/>
      <c r="VYJ1" s="46"/>
      <c r="VYK1" s="46"/>
      <c r="VYL1" s="46"/>
      <c r="VYM1" s="46"/>
      <c r="VYN1" s="46"/>
      <c r="VYO1" s="46"/>
      <c r="VYP1" s="46"/>
      <c r="VYQ1" s="46"/>
      <c r="VYR1" s="46"/>
      <c r="VYS1" s="46"/>
      <c r="VYT1" s="46"/>
      <c r="VYU1" s="46"/>
      <c r="VYV1" s="46"/>
      <c r="VYW1" s="46"/>
      <c r="VYX1" s="46"/>
      <c r="VYY1" s="46"/>
      <c r="VYZ1" s="46"/>
      <c r="VZA1" s="46"/>
      <c r="VZB1" s="46"/>
      <c r="VZC1" s="46"/>
      <c r="VZD1" s="46"/>
      <c r="VZE1" s="46"/>
      <c r="VZF1" s="46"/>
      <c r="VZG1" s="46"/>
      <c r="VZH1" s="46"/>
      <c r="VZI1" s="46"/>
      <c r="VZJ1" s="46"/>
      <c r="VZK1" s="46"/>
      <c r="VZL1" s="46"/>
      <c r="VZM1" s="46"/>
      <c r="VZN1" s="46"/>
      <c r="VZO1" s="46"/>
      <c r="VZP1" s="46"/>
      <c r="VZQ1" s="46"/>
      <c r="VZR1" s="46"/>
      <c r="VZS1" s="46"/>
      <c r="VZT1" s="46"/>
      <c r="VZU1" s="46"/>
      <c r="VZV1" s="46"/>
      <c r="VZW1" s="46"/>
      <c r="VZX1" s="46"/>
      <c r="VZY1" s="46"/>
      <c r="VZZ1" s="46"/>
      <c r="WAA1" s="46"/>
      <c r="WAB1" s="46"/>
      <c r="WAC1" s="46"/>
      <c r="WAD1" s="46"/>
      <c r="WAE1" s="46"/>
      <c r="WAF1" s="46"/>
      <c r="WAG1" s="46"/>
      <c r="WAH1" s="46"/>
      <c r="WAI1" s="46"/>
      <c r="WAJ1" s="46"/>
      <c r="WAK1" s="46"/>
      <c r="WAL1" s="46"/>
      <c r="WAM1" s="46"/>
      <c r="WAN1" s="46"/>
      <c r="WAO1" s="46"/>
      <c r="WAP1" s="46"/>
      <c r="WAQ1" s="46"/>
      <c r="WAR1" s="46"/>
      <c r="WAS1" s="46"/>
      <c r="WAT1" s="46"/>
      <c r="WAU1" s="46"/>
      <c r="WAV1" s="46"/>
      <c r="WAW1" s="46"/>
      <c r="WAX1" s="46"/>
      <c r="WAY1" s="46"/>
      <c r="WAZ1" s="46"/>
      <c r="WBA1" s="46"/>
      <c r="WBB1" s="46"/>
      <c r="WBC1" s="46"/>
      <c r="WBD1" s="46"/>
      <c r="WBE1" s="46"/>
      <c r="WBF1" s="46"/>
      <c r="WBG1" s="46"/>
      <c r="WBH1" s="46"/>
      <c r="WBI1" s="46"/>
      <c r="WBJ1" s="46"/>
      <c r="WBK1" s="46"/>
      <c r="WBL1" s="46"/>
      <c r="WBM1" s="46"/>
      <c r="WBN1" s="46"/>
      <c r="WBO1" s="46"/>
      <c r="WBP1" s="46"/>
      <c r="WBQ1" s="46"/>
      <c r="WBR1" s="46"/>
      <c r="WBS1" s="46"/>
      <c r="WBT1" s="46"/>
      <c r="WBU1" s="46"/>
      <c r="WBV1" s="46"/>
      <c r="WBW1" s="46"/>
      <c r="WBX1" s="46"/>
      <c r="WBY1" s="46"/>
      <c r="WBZ1" s="46"/>
      <c r="WCA1" s="46"/>
      <c r="WCB1" s="46"/>
      <c r="WCC1" s="46"/>
      <c r="WCD1" s="46"/>
      <c r="WCE1" s="46"/>
      <c r="WCF1" s="46"/>
      <c r="WCG1" s="46"/>
      <c r="WCH1" s="46"/>
      <c r="WCI1" s="46"/>
      <c r="WCJ1" s="46"/>
      <c r="WCK1" s="46"/>
      <c r="WCL1" s="46"/>
      <c r="WCM1" s="46"/>
      <c r="WCN1" s="46"/>
      <c r="WCO1" s="46"/>
      <c r="WCP1" s="46"/>
      <c r="WCQ1" s="46"/>
      <c r="WCR1" s="46"/>
      <c r="WCS1" s="46"/>
      <c r="WCT1" s="46"/>
      <c r="WCU1" s="46"/>
      <c r="WCV1" s="46"/>
      <c r="WCW1" s="46"/>
      <c r="WCX1" s="46"/>
      <c r="WCY1" s="46"/>
      <c r="WCZ1" s="46"/>
      <c r="WDA1" s="46"/>
      <c r="WDB1" s="46"/>
      <c r="WDC1" s="46"/>
      <c r="WDD1" s="46"/>
      <c r="WDE1" s="46"/>
      <c r="WDF1" s="46"/>
      <c r="WDG1" s="46"/>
      <c r="WDH1" s="46"/>
      <c r="WDI1" s="46"/>
      <c r="WDJ1" s="46"/>
      <c r="WDK1" s="46"/>
      <c r="WDL1" s="46"/>
      <c r="WDM1" s="46"/>
      <c r="WDN1" s="46"/>
      <c r="WDO1" s="46"/>
      <c r="WDP1" s="46"/>
      <c r="WDQ1" s="46"/>
      <c r="WDR1" s="46"/>
      <c r="WDS1" s="46"/>
      <c r="WDT1" s="46"/>
      <c r="WDU1" s="46"/>
      <c r="WDV1" s="46"/>
      <c r="WDW1" s="46"/>
      <c r="WDX1" s="46"/>
      <c r="WDY1" s="46"/>
      <c r="WDZ1" s="46"/>
      <c r="WEA1" s="46"/>
      <c r="WEB1" s="46"/>
      <c r="WEC1" s="46"/>
      <c r="WED1" s="46"/>
      <c r="WEE1" s="46"/>
      <c r="WEF1" s="46"/>
      <c r="WEG1" s="46"/>
      <c r="WEH1" s="46"/>
      <c r="WEI1" s="46"/>
      <c r="WEJ1" s="46"/>
      <c r="WEK1" s="46"/>
      <c r="WEL1" s="46"/>
      <c r="WEM1" s="46"/>
      <c r="WEN1" s="46"/>
      <c r="WEO1" s="46"/>
      <c r="WEP1" s="46"/>
      <c r="WEQ1" s="46"/>
      <c r="WER1" s="46"/>
      <c r="WES1" s="46"/>
      <c r="WET1" s="46"/>
      <c r="WEU1" s="46"/>
      <c r="WEV1" s="46"/>
      <c r="WEW1" s="46"/>
      <c r="WEX1" s="46"/>
      <c r="WEY1" s="46"/>
      <c r="WEZ1" s="46"/>
      <c r="WFA1" s="46"/>
      <c r="WFB1" s="46"/>
      <c r="WFC1" s="46"/>
      <c r="WFD1" s="46"/>
      <c r="WFE1" s="46"/>
      <c r="WFF1" s="46"/>
      <c r="WFG1" s="46"/>
      <c r="WFH1" s="46"/>
      <c r="WFI1" s="46"/>
      <c r="WFJ1" s="46"/>
      <c r="WFK1" s="46"/>
      <c r="WFL1" s="46"/>
      <c r="WFM1" s="46"/>
      <c r="WFN1" s="46"/>
      <c r="WFO1" s="46"/>
      <c r="WFP1" s="46"/>
      <c r="WFQ1" s="46"/>
      <c r="WFR1" s="46"/>
      <c r="WFS1" s="46"/>
      <c r="WFT1" s="46"/>
      <c r="WFU1" s="46"/>
      <c r="WFV1" s="46"/>
      <c r="WFW1" s="46"/>
      <c r="WFX1" s="46"/>
      <c r="WFY1" s="46"/>
      <c r="WFZ1" s="46"/>
      <c r="WGA1" s="46"/>
      <c r="WGB1" s="46"/>
      <c r="WGC1" s="46"/>
      <c r="WGD1" s="46"/>
      <c r="WGE1" s="46"/>
      <c r="WGF1" s="46"/>
      <c r="WGG1" s="46"/>
      <c r="WGH1" s="46"/>
      <c r="WGI1" s="46"/>
      <c r="WGJ1" s="46"/>
      <c r="WGK1" s="46"/>
      <c r="WGL1" s="46"/>
      <c r="WGM1" s="46"/>
      <c r="WGN1" s="46"/>
      <c r="WGO1" s="46"/>
      <c r="WGP1" s="46"/>
      <c r="WGQ1" s="46"/>
      <c r="WGR1" s="46"/>
      <c r="WGS1" s="46"/>
      <c r="WGT1" s="46"/>
      <c r="WGU1" s="46"/>
      <c r="WGV1" s="46"/>
      <c r="WGW1" s="46"/>
      <c r="WGX1" s="46"/>
      <c r="WGY1" s="46"/>
      <c r="WGZ1" s="46"/>
      <c r="WHA1" s="46"/>
      <c r="WHB1" s="46"/>
      <c r="WHC1" s="46"/>
      <c r="WHD1" s="46"/>
      <c r="WHE1" s="46"/>
      <c r="WHF1" s="46"/>
      <c r="WHG1" s="46"/>
      <c r="WHH1" s="46"/>
      <c r="WHI1" s="46"/>
      <c r="WHJ1" s="46"/>
      <c r="WHK1" s="46"/>
      <c r="WHL1" s="46"/>
      <c r="WHM1" s="46"/>
      <c r="WHN1" s="46"/>
      <c r="WHO1" s="46"/>
      <c r="WHP1" s="46"/>
      <c r="WHQ1" s="46"/>
      <c r="WHR1" s="46"/>
      <c r="WHS1" s="46"/>
      <c r="WHT1" s="46"/>
      <c r="WHU1" s="46"/>
      <c r="WHV1" s="46"/>
      <c r="WHW1" s="46"/>
      <c r="WHX1" s="46"/>
      <c r="WHY1" s="46"/>
      <c r="WHZ1" s="46"/>
      <c r="WIA1" s="46"/>
      <c r="WIB1" s="46"/>
      <c r="WIC1" s="46"/>
      <c r="WID1" s="46"/>
      <c r="WIE1" s="46"/>
      <c r="WIF1" s="46"/>
      <c r="WIG1" s="46"/>
      <c r="WIH1" s="46"/>
      <c r="WII1" s="46"/>
      <c r="WIJ1" s="46"/>
      <c r="WIK1" s="46"/>
      <c r="WIL1" s="46"/>
      <c r="WIM1" s="46"/>
      <c r="WIN1" s="46"/>
      <c r="WIO1" s="46"/>
      <c r="WIP1" s="46"/>
      <c r="WIQ1" s="46"/>
      <c r="WIR1" s="46"/>
      <c r="WIS1" s="46"/>
      <c r="WIT1" s="46"/>
      <c r="WIU1" s="46"/>
      <c r="WIV1" s="46"/>
      <c r="WIW1" s="46"/>
      <c r="WIX1" s="46"/>
      <c r="WIY1" s="46"/>
      <c r="WIZ1" s="46"/>
      <c r="WJA1" s="46"/>
      <c r="WJB1" s="46"/>
      <c r="WJC1" s="46"/>
      <c r="WJD1" s="46"/>
      <c r="WJE1" s="46"/>
      <c r="WJF1" s="46"/>
      <c r="WJG1" s="46"/>
      <c r="WJH1" s="46"/>
      <c r="WJI1" s="46"/>
      <c r="WJJ1" s="46"/>
      <c r="WJK1" s="46"/>
      <c r="WJL1" s="46"/>
      <c r="WJM1" s="46"/>
      <c r="WJN1" s="46"/>
      <c r="WJO1" s="46"/>
      <c r="WJP1" s="46"/>
      <c r="WJQ1" s="46"/>
      <c r="WJR1" s="46"/>
      <c r="WJS1" s="46"/>
      <c r="WJT1" s="46"/>
      <c r="WJU1" s="46"/>
      <c r="WJV1" s="46"/>
      <c r="WJW1" s="46"/>
      <c r="WJX1" s="46"/>
      <c r="WJY1" s="46"/>
      <c r="WJZ1" s="46"/>
      <c r="WKA1" s="46"/>
      <c r="WKB1" s="46"/>
      <c r="WKC1" s="46"/>
      <c r="WKD1" s="46"/>
      <c r="WKE1" s="46"/>
      <c r="WKF1" s="46"/>
      <c r="WKG1" s="46"/>
      <c r="WKH1" s="46"/>
      <c r="WKI1" s="46"/>
      <c r="WKJ1" s="46"/>
      <c r="WKK1" s="46"/>
      <c r="WKL1" s="46"/>
      <c r="WKM1" s="46"/>
      <c r="WKN1" s="46"/>
      <c r="WKO1" s="46"/>
      <c r="WKP1" s="46"/>
      <c r="WKQ1" s="46"/>
      <c r="WKR1" s="46"/>
      <c r="WKS1" s="46"/>
      <c r="WKT1" s="46"/>
      <c r="WKU1" s="46"/>
      <c r="WKV1" s="46"/>
      <c r="WKW1" s="46"/>
      <c r="WKX1" s="46"/>
      <c r="WKY1" s="46"/>
      <c r="WKZ1" s="46"/>
      <c r="WLA1" s="46"/>
      <c r="WLB1" s="46"/>
      <c r="WLC1" s="46"/>
      <c r="WLD1" s="46"/>
      <c r="WLE1" s="46"/>
      <c r="WLF1" s="46"/>
      <c r="WLG1" s="46"/>
      <c r="WLH1" s="46"/>
      <c r="WLI1" s="46"/>
      <c r="WLJ1" s="46"/>
      <c r="WLK1" s="46"/>
      <c r="WLL1" s="46"/>
      <c r="WLM1" s="46"/>
      <c r="WLN1" s="46"/>
      <c r="WLO1" s="46"/>
      <c r="WLP1" s="46"/>
      <c r="WLQ1" s="46"/>
      <c r="WLR1" s="46"/>
      <c r="WLS1" s="46"/>
      <c r="WLT1" s="46"/>
      <c r="WLU1" s="46"/>
      <c r="WLV1" s="46"/>
      <c r="WLW1" s="46"/>
      <c r="WLX1" s="46"/>
      <c r="WLY1" s="46"/>
      <c r="WLZ1" s="46"/>
      <c r="WMA1" s="46"/>
      <c r="WMB1" s="46"/>
      <c r="WMC1" s="46"/>
      <c r="WMD1" s="46"/>
      <c r="WME1" s="46"/>
      <c r="WMF1" s="46"/>
      <c r="WMG1" s="46"/>
      <c r="WMH1" s="46"/>
      <c r="WMI1" s="46"/>
      <c r="WMJ1" s="46"/>
      <c r="WMK1" s="46"/>
      <c r="WML1" s="46"/>
      <c r="WMM1" s="46"/>
      <c r="WMN1" s="46"/>
      <c r="WMO1" s="46"/>
      <c r="WMP1" s="46"/>
      <c r="WMQ1" s="46"/>
      <c r="WMR1" s="46"/>
      <c r="WMS1" s="46"/>
      <c r="WMT1" s="46"/>
      <c r="WMU1" s="46"/>
      <c r="WMV1" s="46"/>
      <c r="WMW1" s="46"/>
      <c r="WMX1" s="46"/>
      <c r="WMY1" s="46"/>
      <c r="WMZ1" s="46"/>
      <c r="WNA1" s="46"/>
      <c r="WNB1" s="46"/>
      <c r="WNC1" s="46"/>
      <c r="WND1" s="46"/>
      <c r="WNE1" s="46"/>
      <c r="WNF1" s="46"/>
      <c r="WNG1" s="46"/>
      <c r="WNH1" s="46"/>
      <c r="WNI1" s="46"/>
      <c r="WNJ1" s="46"/>
      <c r="WNK1" s="46"/>
      <c r="WNL1" s="46"/>
      <c r="WNM1" s="46"/>
      <c r="WNN1" s="46"/>
      <c r="WNO1" s="46"/>
      <c r="WNP1" s="46"/>
      <c r="WNQ1" s="46"/>
      <c r="WNR1" s="46"/>
      <c r="WNS1" s="46"/>
      <c r="WNT1" s="46"/>
      <c r="WNU1" s="46"/>
      <c r="WNV1" s="46"/>
      <c r="WNW1" s="46"/>
      <c r="WNX1" s="46"/>
      <c r="WNY1" s="46"/>
      <c r="WNZ1" s="46"/>
      <c r="WOA1" s="46"/>
      <c r="WOB1" s="46"/>
      <c r="WOC1" s="46"/>
      <c r="WOD1" s="46"/>
      <c r="WOE1" s="46"/>
      <c r="WOF1" s="46"/>
      <c r="WOG1" s="46"/>
      <c r="WOH1" s="46"/>
      <c r="WOI1" s="46"/>
      <c r="WOJ1" s="46"/>
      <c r="WOK1" s="46"/>
      <c r="WOL1" s="46"/>
      <c r="WOM1" s="46"/>
      <c r="WON1" s="46"/>
      <c r="WOO1" s="46"/>
      <c r="WOP1" s="46"/>
      <c r="WOQ1" s="46"/>
      <c r="WOR1" s="46"/>
      <c r="WOS1" s="46"/>
      <c r="WOT1" s="46"/>
      <c r="WOU1" s="46"/>
      <c r="WOV1" s="46"/>
      <c r="WOW1" s="46"/>
      <c r="WOX1" s="46"/>
      <c r="WOY1" s="46"/>
      <c r="WOZ1" s="46"/>
      <c r="WPA1" s="46"/>
      <c r="WPB1" s="46"/>
      <c r="WPC1" s="46"/>
      <c r="WPD1" s="46"/>
      <c r="WPE1" s="46"/>
      <c r="WPF1" s="46"/>
      <c r="WPG1" s="46"/>
      <c r="WPH1" s="46"/>
      <c r="WPI1" s="46"/>
      <c r="WPJ1" s="46"/>
      <c r="WPK1" s="46"/>
      <c r="WPL1" s="46"/>
      <c r="WPM1" s="46"/>
      <c r="WPN1" s="46"/>
      <c r="WPO1" s="46"/>
      <c r="WPP1" s="46"/>
      <c r="WPQ1" s="46"/>
      <c r="WPR1" s="46"/>
      <c r="WPS1" s="46"/>
      <c r="WPT1" s="46"/>
      <c r="WPU1" s="46"/>
      <c r="WPV1" s="46"/>
      <c r="WPW1" s="46"/>
      <c r="WPX1" s="46"/>
      <c r="WPY1" s="46"/>
      <c r="WPZ1" s="46"/>
      <c r="WQA1" s="46"/>
      <c r="WQB1" s="46"/>
      <c r="WQC1" s="46"/>
      <c r="WQD1" s="46"/>
      <c r="WQE1" s="46"/>
      <c r="WQF1" s="46"/>
      <c r="WQG1" s="46"/>
      <c r="WQH1" s="46"/>
      <c r="WQI1" s="46"/>
      <c r="WQJ1" s="46"/>
      <c r="WQK1" s="46"/>
      <c r="WQL1" s="46"/>
      <c r="WQM1" s="46"/>
      <c r="WQN1" s="46"/>
      <c r="WQO1" s="46"/>
      <c r="WQP1" s="46"/>
      <c r="WQQ1" s="46"/>
      <c r="WQR1" s="46"/>
      <c r="WQS1" s="46"/>
      <c r="WQT1" s="46"/>
      <c r="WQU1" s="46"/>
      <c r="WQV1" s="46"/>
      <c r="WQW1" s="46"/>
      <c r="WQX1" s="46"/>
      <c r="WQY1" s="46"/>
      <c r="WQZ1" s="46"/>
      <c r="WRA1" s="46"/>
      <c r="WRB1" s="46"/>
      <c r="WRC1" s="46"/>
      <c r="WRD1" s="46"/>
      <c r="WRE1" s="46"/>
      <c r="WRF1" s="46"/>
      <c r="WRG1" s="46"/>
      <c r="WRH1" s="46"/>
      <c r="WRI1" s="46"/>
      <c r="WRJ1" s="46"/>
      <c r="WRK1" s="46"/>
      <c r="WRL1" s="46"/>
      <c r="WRM1" s="46"/>
      <c r="WRN1" s="46"/>
      <c r="WRO1" s="46"/>
      <c r="WRP1" s="46"/>
      <c r="WRQ1" s="46"/>
      <c r="WRR1" s="46"/>
      <c r="WRS1" s="46"/>
      <c r="WRT1" s="46"/>
      <c r="WRU1" s="46"/>
      <c r="WRV1" s="46"/>
      <c r="WRW1" s="46"/>
      <c r="WRX1" s="46"/>
      <c r="WRY1" s="46"/>
      <c r="WRZ1" s="46"/>
      <c r="WSA1" s="46"/>
      <c r="WSB1" s="46"/>
      <c r="WSC1" s="46"/>
      <c r="WSD1" s="46"/>
      <c r="WSE1" s="46"/>
      <c r="WSF1" s="46"/>
      <c r="WSG1" s="46"/>
      <c r="WSH1" s="46"/>
      <c r="WSI1" s="46"/>
      <c r="WSJ1" s="46"/>
      <c r="WSK1" s="46"/>
      <c r="WSL1" s="46"/>
      <c r="WSM1" s="46"/>
      <c r="WSN1" s="46"/>
      <c r="WSO1" s="46"/>
      <c r="WSP1" s="46"/>
      <c r="WSQ1" s="46"/>
      <c r="WSR1" s="46"/>
      <c r="WSS1" s="46"/>
      <c r="WST1" s="46"/>
      <c r="WSU1" s="46"/>
      <c r="WSV1" s="46"/>
      <c r="WSW1" s="46"/>
      <c r="WSX1" s="46"/>
      <c r="WSY1" s="46"/>
      <c r="WSZ1" s="46"/>
      <c r="WTA1" s="46"/>
      <c r="WTB1" s="46"/>
      <c r="WTC1" s="46"/>
      <c r="WTD1" s="46"/>
      <c r="WTE1" s="46"/>
      <c r="WTF1" s="46"/>
      <c r="WTG1" s="46"/>
      <c r="WTH1" s="46"/>
      <c r="WTI1" s="46"/>
      <c r="WTJ1" s="46"/>
      <c r="WTK1" s="46"/>
      <c r="WTL1" s="46"/>
      <c r="WTM1" s="46"/>
      <c r="WTN1" s="46"/>
      <c r="WTO1" s="46"/>
      <c r="WTP1" s="46"/>
      <c r="WTQ1" s="46"/>
      <c r="WTR1" s="46"/>
      <c r="WTS1" s="46"/>
      <c r="WTT1" s="46"/>
      <c r="WTU1" s="46"/>
      <c r="WTV1" s="46"/>
      <c r="WTW1" s="46"/>
      <c r="WTX1" s="46"/>
      <c r="WTY1" s="46"/>
      <c r="WTZ1" s="46"/>
      <c r="WUA1" s="46"/>
      <c r="WUB1" s="46"/>
      <c r="WUC1" s="46"/>
      <c r="WUD1" s="46"/>
      <c r="WUE1" s="46"/>
      <c r="WUF1" s="46"/>
      <c r="WUG1" s="46"/>
      <c r="WUH1" s="46"/>
      <c r="WUI1" s="46"/>
      <c r="WUJ1" s="46"/>
      <c r="WUK1" s="46"/>
      <c r="WUL1" s="46"/>
      <c r="WUM1" s="46"/>
      <c r="WUN1" s="46"/>
      <c r="WUO1" s="46"/>
      <c r="WUP1" s="46"/>
      <c r="WUQ1" s="46"/>
      <c r="WUR1" s="46"/>
      <c r="WUS1" s="46"/>
      <c r="WUT1" s="46"/>
      <c r="WUU1" s="46"/>
      <c r="WUV1" s="46"/>
      <c r="WUW1" s="46"/>
      <c r="WUX1" s="46"/>
      <c r="WUY1" s="46"/>
      <c r="WUZ1" s="46"/>
      <c r="WVA1" s="46"/>
      <c r="WVB1" s="46"/>
      <c r="WVC1" s="46"/>
      <c r="WVD1" s="46"/>
      <c r="WVE1" s="46"/>
      <c r="WVF1" s="46"/>
      <c r="WVG1" s="46"/>
      <c r="WVH1" s="46"/>
      <c r="WVI1" s="46"/>
      <c r="WVJ1" s="46"/>
      <c r="WVK1" s="46"/>
      <c r="WVL1" s="46"/>
      <c r="WVM1" s="46"/>
      <c r="WVN1" s="46"/>
      <c r="WVO1" s="46"/>
      <c r="WVP1" s="46"/>
      <c r="WVQ1" s="46"/>
      <c r="WVR1" s="46"/>
      <c r="WVS1" s="46"/>
      <c r="WVT1" s="46"/>
      <c r="WVU1" s="46"/>
      <c r="WVV1" s="46"/>
      <c r="WVW1" s="46"/>
      <c r="WVX1" s="46"/>
      <c r="WVY1" s="46"/>
      <c r="WVZ1" s="46"/>
      <c r="WWA1" s="46"/>
      <c r="WWB1" s="46"/>
      <c r="WWC1" s="46"/>
      <c r="WWD1" s="46"/>
      <c r="WWE1" s="46"/>
      <c r="WWF1" s="46"/>
      <c r="WWG1" s="46"/>
      <c r="WWH1" s="46"/>
      <c r="WWI1" s="46"/>
      <c r="WWJ1" s="46"/>
      <c r="WWK1" s="46"/>
      <c r="WWL1" s="46"/>
      <c r="WWM1" s="46"/>
      <c r="WWN1" s="46"/>
      <c r="WWO1" s="46"/>
      <c r="WWP1" s="46"/>
      <c r="WWQ1" s="46"/>
      <c r="WWR1" s="46"/>
      <c r="WWS1" s="46"/>
      <c r="WWT1" s="46"/>
      <c r="WWU1" s="46"/>
      <c r="WWV1" s="46"/>
      <c r="WWW1" s="46"/>
      <c r="WWX1" s="46"/>
      <c r="WWY1" s="46"/>
      <c r="WWZ1" s="46"/>
      <c r="WXA1" s="46"/>
      <c r="WXB1" s="46"/>
      <c r="WXC1" s="46"/>
      <c r="WXD1" s="46"/>
      <c r="WXE1" s="46"/>
      <c r="WXF1" s="46"/>
      <c r="WXG1" s="46"/>
      <c r="WXH1" s="46"/>
      <c r="WXI1" s="46"/>
      <c r="WXJ1" s="46"/>
      <c r="WXK1" s="46"/>
      <c r="WXL1" s="46"/>
      <c r="WXM1" s="46"/>
      <c r="WXN1" s="46"/>
      <c r="WXO1" s="46"/>
      <c r="WXP1" s="46"/>
      <c r="WXQ1" s="46"/>
      <c r="WXR1" s="46"/>
      <c r="WXS1" s="46"/>
      <c r="WXT1" s="46"/>
      <c r="WXU1" s="46"/>
      <c r="WXV1" s="46"/>
      <c r="WXW1" s="46"/>
      <c r="WXX1" s="46"/>
      <c r="WXY1" s="46"/>
      <c r="WXZ1" s="46"/>
      <c r="WYA1" s="46"/>
      <c r="WYB1" s="46"/>
      <c r="WYC1" s="46"/>
      <c r="WYD1" s="46"/>
      <c r="WYE1" s="46"/>
      <c r="WYF1" s="46"/>
      <c r="WYG1" s="46"/>
      <c r="WYH1" s="46"/>
      <c r="WYI1" s="46"/>
      <c r="WYJ1" s="46"/>
      <c r="WYK1" s="46"/>
      <c r="WYL1" s="46"/>
      <c r="WYM1" s="46"/>
      <c r="WYN1" s="46"/>
      <c r="WYO1" s="46"/>
      <c r="WYP1" s="46"/>
      <c r="WYQ1" s="46"/>
      <c r="WYR1" s="46"/>
      <c r="WYS1" s="46"/>
      <c r="WYT1" s="46"/>
      <c r="WYU1" s="46"/>
      <c r="WYV1" s="46"/>
      <c r="WYW1" s="46"/>
      <c r="WYX1" s="46"/>
      <c r="WYY1" s="46"/>
      <c r="WYZ1" s="46"/>
      <c r="WZA1" s="46"/>
      <c r="WZB1" s="46"/>
      <c r="WZC1" s="46"/>
      <c r="WZD1" s="46"/>
      <c r="WZE1" s="46"/>
      <c r="WZF1" s="46"/>
      <c r="WZG1" s="46"/>
      <c r="WZH1" s="46"/>
      <c r="WZI1" s="46"/>
      <c r="WZJ1" s="46"/>
      <c r="WZK1" s="46"/>
      <c r="WZL1" s="46"/>
      <c r="WZM1" s="46"/>
      <c r="WZN1" s="46"/>
      <c r="WZO1" s="46"/>
      <c r="WZP1" s="46"/>
      <c r="WZQ1" s="46"/>
      <c r="WZR1" s="46"/>
      <c r="WZS1" s="46"/>
      <c r="WZT1" s="46"/>
      <c r="WZU1" s="46"/>
      <c r="WZV1" s="46"/>
      <c r="WZW1" s="46"/>
      <c r="WZX1" s="46"/>
      <c r="WZY1" s="46"/>
      <c r="WZZ1" s="46"/>
      <c r="XAA1" s="46"/>
      <c r="XAB1" s="46"/>
      <c r="XAC1" s="46"/>
      <c r="XAD1" s="46"/>
      <c r="XAE1" s="46"/>
      <c r="XAF1" s="46"/>
      <c r="XAG1" s="46"/>
      <c r="XAH1" s="46"/>
      <c r="XAI1" s="46"/>
      <c r="XAJ1" s="46"/>
      <c r="XAK1" s="46"/>
      <c r="XAL1" s="46"/>
      <c r="XAM1" s="46"/>
      <c r="XAN1" s="46"/>
      <c r="XAO1" s="46"/>
      <c r="XAP1" s="46"/>
      <c r="XAQ1" s="46"/>
      <c r="XAR1" s="46"/>
      <c r="XAS1" s="46"/>
      <c r="XAT1" s="46"/>
      <c r="XAU1" s="46"/>
      <c r="XAV1" s="46"/>
      <c r="XAW1" s="46"/>
      <c r="XAX1" s="46"/>
      <c r="XAY1" s="46"/>
      <c r="XAZ1" s="46"/>
      <c r="XBA1" s="46"/>
      <c r="XBB1" s="46"/>
      <c r="XBC1" s="46"/>
      <c r="XBD1" s="46"/>
      <c r="XBE1" s="46"/>
      <c r="XBF1" s="46"/>
      <c r="XBG1" s="46"/>
      <c r="XBH1" s="46"/>
      <c r="XBI1" s="46"/>
      <c r="XBJ1" s="46"/>
      <c r="XBK1" s="46"/>
      <c r="XBL1" s="46"/>
      <c r="XBM1" s="46"/>
      <c r="XBN1" s="46"/>
      <c r="XBO1" s="46"/>
      <c r="XBP1" s="46"/>
      <c r="XBQ1" s="46"/>
      <c r="XBR1" s="46"/>
      <c r="XBS1" s="46"/>
      <c r="XBT1" s="46"/>
      <c r="XBU1" s="46"/>
      <c r="XBV1" s="46"/>
      <c r="XBW1" s="46"/>
      <c r="XBX1" s="46"/>
      <c r="XBY1" s="46"/>
      <c r="XBZ1" s="46"/>
      <c r="XCA1" s="46"/>
      <c r="XCB1" s="46"/>
      <c r="XCC1" s="46"/>
      <c r="XCD1" s="46"/>
      <c r="XCE1" s="46"/>
      <c r="XCF1" s="46"/>
      <c r="XCG1" s="46"/>
      <c r="XCH1" s="46"/>
      <c r="XCI1" s="46"/>
      <c r="XCJ1" s="46"/>
      <c r="XCK1" s="46"/>
      <c r="XCL1" s="46"/>
      <c r="XCM1" s="46"/>
      <c r="XCN1" s="46"/>
      <c r="XCO1" s="46"/>
      <c r="XCP1" s="46"/>
      <c r="XCQ1" s="46"/>
      <c r="XCR1" s="46"/>
      <c r="XCS1" s="46"/>
      <c r="XCT1" s="46"/>
      <c r="XCU1" s="46"/>
      <c r="XCV1" s="46"/>
      <c r="XCW1" s="46"/>
      <c r="XCX1" s="46"/>
      <c r="XCY1" s="46"/>
      <c r="XCZ1" s="46"/>
      <c r="XDA1" s="46"/>
      <c r="XDB1" s="46"/>
      <c r="XDC1" s="46"/>
      <c r="XDD1" s="46"/>
      <c r="XDE1" s="46"/>
      <c r="XDF1" s="46"/>
      <c r="XDG1" s="46"/>
      <c r="XDH1" s="46"/>
      <c r="XDI1" s="46"/>
      <c r="XDJ1" s="46"/>
      <c r="XDK1" s="46"/>
      <c r="XDL1" s="46"/>
      <c r="XDM1" s="46"/>
      <c r="XDN1" s="46"/>
      <c r="XDO1" s="46"/>
      <c r="XDP1" s="46"/>
      <c r="XDQ1" s="46"/>
      <c r="XDR1" s="46"/>
      <c r="XDS1" s="46"/>
      <c r="XDT1" s="46"/>
      <c r="XDU1" s="46"/>
      <c r="XDV1" s="46"/>
      <c r="XDW1" s="46"/>
      <c r="XDX1" s="46"/>
      <c r="XDY1" s="46"/>
      <c r="XDZ1" s="46"/>
      <c r="XEA1" s="46"/>
      <c r="XEB1" s="46"/>
      <c r="XEC1" s="46"/>
      <c r="XED1" s="46"/>
      <c r="XEE1" s="46"/>
      <c r="XEF1" s="46"/>
      <c r="XEG1" s="46"/>
      <c r="XEH1" s="46"/>
      <c r="XEI1" s="46"/>
      <c r="XEJ1" s="46"/>
      <c r="XEK1" s="46"/>
      <c r="XEL1" s="46"/>
      <c r="XEM1" s="46"/>
      <c r="XEN1" s="46"/>
      <c r="XEO1" s="46"/>
    </row>
    <row r="2" spans="1:16369" ht="19.5" customHeight="1" x14ac:dyDescent="0.35">
      <c r="B2" s="373"/>
      <c r="C2" s="125"/>
      <c r="D2" s="125"/>
      <c r="E2" s="125"/>
    </row>
    <row r="3" spans="1:16369" ht="7.5" customHeight="1" x14ac:dyDescent="0.35">
      <c r="B3" s="165"/>
      <c r="C3" s="192"/>
      <c r="D3" s="192"/>
      <c r="E3" s="192"/>
    </row>
    <row r="4" spans="1:16369" ht="16.5" customHeight="1" x14ac:dyDescent="0.35">
      <c r="B4" s="437" t="s">
        <v>245</v>
      </c>
      <c r="C4" s="165" t="s">
        <v>246</v>
      </c>
      <c r="D4" s="371"/>
      <c r="E4" s="438" t="s">
        <v>247</v>
      </c>
    </row>
    <row r="5" spans="1:16369" ht="16.5" customHeight="1" x14ac:dyDescent="0.35">
      <c r="B5" s="437"/>
      <c r="C5" s="165" t="s">
        <v>248</v>
      </c>
      <c r="D5" s="371"/>
      <c r="E5" s="439"/>
    </row>
    <row r="6" spans="1:16369" ht="16.5" customHeight="1" x14ac:dyDescent="0.35">
      <c r="B6" s="436"/>
      <c r="C6" s="165" t="s">
        <v>249</v>
      </c>
      <c r="D6" s="270"/>
      <c r="E6" s="440"/>
    </row>
    <row r="7" spans="1:16369" ht="16.5" customHeight="1" x14ac:dyDescent="0.35">
      <c r="B7" s="441" t="s">
        <v>250</v>
      </c>
      <c r="C7" s="165" t="s">
        <v>246</v>
      </c>
      <c r="D7" s="371"/>
      <c r="E7" s="438" t="s">
        <v>247</v>
      </c>
    </row>
    <row r="8" spans="1:16369" ht="16.5" customHeight="1" x14ac:dyDescent="0.35">
      <c r="B8" s="437"/>
      <c r="C8" s="165" t="s">
        <v>248</v>
      </c>
      <c r="D8" s="371"/>
      <c r="E8" s="439"/>
    </row>
    <row r="9" spans="1:16369" ht="16.5" customHeight="1" x14ac:dyDescent="0.35">
      <c r="B9" s="436"/>
      <c r="C9" s="165" t="s">
        <v>249</v>
      </c>
      <c r="D9" s="270"/>
      <c r="E9" s="440"/>
    </row>
    <row r="10" spans="1:16369" ht="16.5" customHeight="1" x14ac:dyDescent="0.35">
      <c r="B10" s="441" t="s">
        <v>251</v>
      </c>
      <c r="C10" s="165" t="s">
        <v>246</v>
      </c>
      <c r="D10" s="371"/>
      <c r="E10" s="438" t="s">
        <v>247</v>
      </c>
    </row>
    <row r="11" spans="1:16369" ht="16.5" customHeight="1" x14ac:dyDescent="0.35">
      <c r="B11" s="437"/>
      <c r="C11" s="165" t="s">
        <v>248</v>
      </c>
      <c r="D11" s="371"/>
      <c r="E11" s="439"/>
    </row>
    <row r="12" spans="1:16369" ht="16.5" customHeight="1" x14ac:dyDescent="0.35">
      <c r="B12" s="436"/>
      <c r="C12" s="165" t="s">
        <v>249</v>
      </c>
      <c r="D12" s="270"/>
      <c r="E12" s="440"/>
    </row>
    <row r="13" spans="1:16369" ht="7.5" customHeight="1" x14ac:dyDescent="0.35">
      <c r="B13" s="166"/>
      <c r="C13" s="193"/>
      <c r="D13" s="193"/>
      <c r="E13" s="193"/>
    </row>
    <row r="14" spans="1:16369" ht="19.5" customHeight="1" x14ac:dyDescent="0.35">
      <c r="B14" s="131" t="s">
        <v>7</v>
      </c>
      <c r="C14" s="442" t="s">
        <v>252</v>
      </c>
      <c r="D14" s="442"/>
      <c r="E14" s="131" t="s">
        <v>253</v>
      </c>
    </row>
    <row r="15" spans="1:16369" ht="16.5" customHeight="1" x14ac:dyDescent="0.35">
      <c r="B15" s="371" t="s">
        <v>254</v>
      </c>
      <c r="C15" s="443"/>
      <c r="D15" s="443"/>
      <c r="E15" s="370"/>
    </row>
    <row r="16" spans="1:16369" ht="16.5" customHeight="1" x14ac:dyDescent="0.35">
      <c r="B16" s="371"/>
      <c r="C16" s="443"/>
      <c r="D16" s="443"/>
      <c r="E16" s="371"/>
    </row>
    <row r="17" spans="2:5" ht="16.5" customHeight="1" x14ac:dyDescent="0.35">
      <c r="B17" s="371"/>
      <c r="C17" s="443"/>
      <c r="D17" s="443"/>
      <c r="E17" s="371"/>
    </row>
    <row r="18" spans="2:5" ht="16.5" customHeight="1" x14ac:dyDescent="0.35">
      <c r="B18" s="371"/>
      <c r="C18" s="443"/>
      <c r="D18" s="443"/>
      <c r="E18" s="371"/>
    </row>
    <row r="19" spans="2:5" ht="16.5" customHeight="1" x14ac:dyDescent="0.35">
      <c r="B19" s="371"/>
      <c r="C19" s="443"/>
      <c r="D19" s="443"/>
      <c r="E19" s="371"/>
    </row>
    <row r="20" spans="2:5" ht="16.5" customHeight="1" x14ac:dyDescent="0.35">
      <c r="B20" s="371"/>
      <c r="C20" s="443"/>
      <c r="D20" s="443"/>
      <c r="E20" s="371"/>
    </row>
    <row r="21" spans="2:5" ht="16.5" customHeight="1" x14ac:dyDescent="0.35">
      <c r="B21" s="371"/>
      <c r="C21" s="443"/>
      <c r="D21" s="443"/>
      <c r="E21" s="371"/>
    </row>
    <row r="22" spans="2:5" ht="16.5" customHeight="1" x14ac:dyDescent="0.35">
      <c r="B22" s="371"/>
      <c r="C22" s="443"/>
      <c r="D22" s="443"/>
      <c r="E22" s="371"/>
    </row>
    <row r="23" spans="2:5" ht="16.5" customHeight="1" x14ac:dyDescent="0.35">
      <c r="B23" s="371"/>
      <c r="C23" s="443"/>
      <c r="D23" s="443"/>
      <c r="E23" s="371"/>
    </row>
    <row r="24" spans="2:5" ht="16.5" customHeight="1" x14ac:dyDescent="0.35">
      <c r="B24" s="371"/>
      <c r="C24" s="443"/>
      <c r="D24" s="443"/>
      <c r="E24" s="371"/>
    </row>
    <row r="25" spans="2:5" ht="7.5" customHeight="1" x14ac:dyDescent="0.35">
      <c r="B25" s="166"/>
      <c r="C25" s="193"/>
      <c r="D25" s="193"/>
      <c r="E25" s="193"/>
    </row>
    <row r="26" spans="2:5" ht="19.5" customHeight="1" x14ac:dyDescent="0.35">
      <c r="B26" s="442" t="s">
        <v>255</v>
      </c>
      <c r="C26" s="442"/>
      <c r="D26" s="442"/>
      <c r="E26" s="131" t="s">
        <v>253</v>
      </c>
    </row>
    <row r="27" spans="2:5" ht="15.75" customHeight="1" x14ac:dyDescent="0.35">
      <c r="B27" s="165" t="s">
        <v>256</v>
      </c>
      <c r="C27" s="165"/>
      <c r="D27" s="139"/>
      <c r="E27" s="371"/>
    </row>
    <row r="28" spans="2:5" ht="15" customHeight="1" x14ac:dyDescent="0.35">
      <c r="B28" s="165" t="s">
        <v>257</v>
      </c>
      <c r="C28" s="165"/>
      <c r="D28" s="194"/>
      <c r="E28" s="371"/>
    </row>
    <row r="29" spans="2:5" ht="15" customHeight="1" x14ac:dyDescent="0.35">
      <c r="B29" s="165" t="s">
        <v>258</v>
      </c>
      <c r="C29" s="165"/>
      <c r="D29" s="194"/>
      <c r="E29" s="371"/>
    </row>
    <row r="30" spans="2:5" ht="15" customHeight="1" x14ac:dyDescent="0.35">
      <c r="B30" s="165" t="s">
        <v>259</v>
      </c>
      <c r="C30" s="165"/>
      <c r="D30" s="194"/>
      <c r="E30" s="371"/>
    </row>
    <row r="31" spans="2:5" x14ac:dyDescent="0.35"/>
  </sheetData>
  <sheetProtection algorithmName="SHA-512" hashValue="QHobyeIRdE3Y6q64Kp8cDMK4keCecZqH/SbUItenLhr6km7psCbQTAdZ2jyoReo/+uIiSoY8eslALqJtLjQ/Yw==" saltValue="Eg7CD+XVfBD8MIXT7KBt9A==" spinCount="100000" sheet="1" objects="1" scenarios="1" formatColumns="0" formatRows="0"/>
  <mergeCells count="18">
    <mergeCell ref="B26:D26"/>
    <mergeCell ref="B4:B6"/>
    <mergeCell ref="C14:D14"/>
    <mergeCell ref="C15:D15"/>
    <mergeCell ref="C16:D16"/>
    <mergeCell ref="C17:D17"/>
    <mergeCell ref="C18:D18"/>
    <mergeCell ref="C19:D19"/>
    <mergeCell ref="C20:D20"/>
    <mergeCell ref="C21:D21"/>
    <mergeCell ref="C22:D22"/>
    <mergeCell ref="C23:D23"/>
    <mergeCell ref="C24:D24"/>
    <mergeCell ref="E4:E6"/>
    <mergeCell ref="B7:B9"/>
    <mergeCell ref="E7:E9"/>
    <mergeCell ref="B10:B12"/>
    <mergeCell ref="E10:E12"/>
  </mergeCells>
  <pageMargins left="0.7" right="0.7" top="0.75" bottom="0.75" header="0.3" footer="0.3"/>
  <pageSetup paperSize="9" orientation="portrait" r:id="rId1"/>
  <headerFooter>
    <oddHeader>&amp;C&amp;"Calibri"&amp;10&amp;K000000OFFICIAL&amp;1#</odd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C49B7D-6C95-40B3-A17F-D7CE42DECFBC}">
  <sheetPr codeName="INFO">
    <outlinePr summaryBelow="0"/>
  </sheetPr>
  <dimension ref="A1:XEM561"/>
  <sheetViews>
    <sheetView showGridLines="0" topLeftCell="A14" zoomScaleNormal="100" workbookViewId="0">
      <selection activeCell="E30" sqref="E30:J30"/>
    </sheetView>
  </sheetViews>
  <sheetFormatPr defaultColWidth="9.453125" defaultRowHeight="14.5" zeroHeight="1" outlineLevelRow="1" x14ac:dyDescent="0.35"/>
  <cols>
    <col min="1" max="1" width="2.54296875" style="46" customWidth="1"/>
    <col min="2" max="2" width="5.453125" style="46" customWidth="1"/>
    <col min="3" max="3" width="51.54296875" style="46" customWidth="1"/>
    <col min="4" max="7" width="2.54296875" style="46" customWidth="1"/>
    <col min="8" max="10" width="6.54296875" style="46" customWidth="1"/>
    <col min="11" max="11" width="40.54296875" style="46" customWidth="1"/>
    <col min="12" max="21" width="9.453125" style="46" hidden="1" customWidth="1"/>
    <col min="22" max="22" width="0" style="46" hidden="1" customWidth="1"/>
    <col min="23" max="16384" width="9.453125" style="46"/>
  </cols>
  <sheetData>
    <row r="1" spans="1:16367" s="23" customFormat="1" ht="66" customHeight="1" x14ac:dyDescent="0.35">
      <c r="A1" s="24"/>
      <c r="B1" s="197" t="s">
        <v>260</v>
      </c>
      <c r="C1" s="24"/>
      <c r="D1" s="24"/>
      <c r="E1" s="24"/>
      <c r="F1" s="24"/>
      <c r="G1" s="24"/>
      <c r="H1" s="24"/>
      <c r="I1" s="24"/>
      <c r="J1" s="24"/>
      <c r="K1" s="24"/>
      <c r="L1" s="24"/>
      <c r="M1" s="24"/>
      <c r="N1" s="24"/>
      <c r="O1" s="24"/>
      <c r="P1" s="24"/>
      <c r="Q1" s="24"/>
      <c r="R1" s="24"/>
      <c r="S1" s="24"/>
      <c r="T1" s="24"/>
      <c r="U1" s="24"/>
      <c r="V1" s="24"/>
      <c r="W1" s="24"/>
      <c r="X1" s="24"/>
      <c r="Y1" s="24"/>
      <c r="Z1" s="24"/>
      <c r="AA1" s="24"/>
      <c r="AB1" s="24"/>
      <c r="AC1" s="24"/>
      <c r="AD1" s="24"/>
      <c r="AE1" s="24"/>
      <c r="AF1" s="24"/>
      <c r="AG1" s="24"/>
      <c r="AH1" s="24"/>
      <c r="AI1" s="24"/>
      <c r="AJ1" s="24"/>
      <c r="AK1" s="24"/>
      <c r="AL1" s="24"/>
      <c r="AM1" s="24"/>
      <c r="AN1" s="24"/>
      <c r="AO1" s="24"/>
      <c r="AP1" s="24"/>
      <c r="AQ1" s="24"/>
      <c r="AR1" s="24"/>
      <c r="AS1" s="24"/>
      <c r="AT1" s="24"/>
      <c r="AU1" s="24"/>
      <c r="AV1" s="24"/>
      <c r="AW1" s="24"/>
      <c r="AX1" s="24"/>
      <c r="AY1" s="24"/>
      <c r="AZ1" s="24"/>
      <c r="BA1" s="24"/>
      <c r="BB1" s="24"/>
      <c r="BC1" s="24"/>
      <c r="BD1" s="24"/>
      <c r="BE1" s="24"/>
      <c r="BF1" s="24"/>
      <c r="BG1" s="24"/>
      <c r="BH1" s="24"/>
      <c r="BI1" s="24"/>
      <c r="BJ1" s="24"/>
      <c r="BK1" s="24"/>
      <c r="BL1" s="24"/>
      <c r="BM1" s="24"/>
      <c r="BN1" s="24"/>
      <c r="BO1" s="24"/>
      <c r="BP1" s="24"/>
      <c r="BQ1" s="24"/>
      <c r="BR1" s="24"/>
      <c r="BS1" s="24"/>
      <c r="BT1" s="24"/>
      <c r="BU1" s="24"/>
      <c r="BV1" s="24"/>
      <c r="BW1" s="24"/>
      <c r="BX1" s="24"/>
      <c r="BY1" s="24"/>
      <c r="BZ1" s="24"/>
      <c r="CA1" s="24"/>
      <c r="CB1" s="24"/>
      <c r="CC1" s="24"/>
      <c r="CD1" s="24"/>
      <c r="CE1" s="24"/>
      <c r="CF1" s="24"/>
      <c r="CG1" s="24"/>
      <c r="CH1" s="24"/>
      <c r="CI1" s="24"/>
      <c r="CJ1" s="24"/>
      <c r="CK1" s="24"/>
      <c r="CL1" s="24"/>
      <c r="CM1" s="24"/>
      <c r="CN1" s="24"/>
      <c r="CO1" s="24"/>
      <c r="CP1" s="24"/>
      <c r="CQ1" s="24"/>
      <c r="CR1" s="24"/>
      <c r="CS1" s="24"/>
      <c r="CT1" s="24"/>
      <c r="CU1" s="24"/>
      <c r="CV1" s="24"/>
      <c r="CW1" s="24"/>
      <c r="CX1" s="24"/>
      <c r="CY1" s="24"/>
      <c r="CZ1" s="24"/>
      <c r="DA1" s="24"/>
      <c r="DB1" s="24"/>
      <c r="DC1" s="24"/>
      <c r="DD1" s="24"/>
      <c r="DE1" s="24"/>
      <c r="DF1" s="24"/>
      <c r="DG1" s="24"/>
      <c r="DH1" s="24"/>
      <c r="DI1" s="24"/>
      <c r="DJ1" s="24"/>
      <c r="DK1" s="24"/>
      <c r="DL1" s="24"/>
      <c r="DM1" s="24"/>
      <c r="DN1" s="24"/>
      <c r="DO1" s="24"/>
      <c r="DP1" s="24"/>
      <c r="DQ1" s="24"/>
      <c r="DR1" s="24"/>
      <c r="DS1" s="24"/>
      <c r="DT1" s="24"/>
      <c r="DU1" s="24"/>
      <c r="DV1" s="24"/>
      <c r="DW1" s="24"/>
      <c r="DX1" s="24"/>
      <c r="DY1" s="24"/>
      <c r="DZ1" s="24"/>
      <c r="EA1" s="24"/>
      <c r="EB1" s="24"/>
      <c r="EC1" s="24"/>
      <c r="ED1" s="24"/>
      <c r="EE1" s="24"/>
      <c r="EF1" s="24"/>
      <c r="EG1" s="24"/>
      <c r="EH1" s="24"/>
      <c r="EI1" s="24"/>
      <c r="EJ1" s="24"/>
      <c r="EK1" s="24"/>
      <c r="EL1" s="24"/>
      <c r="EM1" s="24"/>
      <c r="EN1" s="24"/>
      <c r="EO1" s="24"/>
      <c r="EP1" s="24"/>
      <c r="EQ1" s="24"/>
      <c r="ER1" s="24"/>
      <c r="ES1" s="24"/>
      <c r="ET1" s="24"/>
      <c r="EU1" s="24"/>
      <c r="EV1" s="24"/>
      <c r="EW1" s="24"/>
      <c r="EX1" s="24"/>
      <c r="EY1" s="24"/>
      <c r="EZ1" s="24"/>
      <c r="FA1" s="24"/>
      <c r="FB1" s="24"/>
      <c r="FC1" s="24"/>
      <c r="FD1" s="24"/>
      <c r="FE1" s="24"/>
      <c r="FF1" s="24"/>
      <c r="FG1" s="24"/>
      <c r="FH1" s="24"/>
      <c r="FI1" s="24"/>
      <c r="FJ1" s="24"/>
      <c r="FK1" s="24"/>
      <c r="FL1" s="24"/>
      <c r="FM1" s="24"/>
      <c r="FN1" s="24"/>
      <c r="FO1" s="24"/>
      <c r="FP1" s="24"/>
      <c r="FQ1" s="24"/>
      <c r="FR1" s="24"/>
      <c r="FS1" s="24"/>
      <c r="FT1" s="24"/>
      <c r="FU1" s="24"/>
      <c r="FV1" s="24"/>
      <c r="FW1" s="24"/>
      <c r="FX1" s="24"/>
      <c r="FY1" s="24"/>
      <c r="FZ1" s="24"/>
      <c r="GA1" s="24"/>
      <c r="GB1" s="24"/>
      <c r="GC1" s="24"/>
      <c r="GD1" s="24"/>
      <c r="GE1" s="24"/>
      <c r="GF1" s="24"/>
      <c r="GG1" s="24"/>
      <c r="GH1" s="24"/>
      <c r="GI1" s="24"/>
      <c r="GJ1" s="24"/>
      <c r="GK1" s="24"/>
      <c r="GL1" s="24"/>
      <c r="GM1" s="24"/>
      <c r="GN1" s="24"/>
      <c r="GO1" s="24"/>
      <c r="GP1" s="24"/>
      <c r="GQ1" s="24"/>
      <c r="GR1" s="24"/>
      <c r="GS1" s="24"/>
      <c r="GT1" s="24"/>
      <c r="GU1" s="24"/>
      <c r="GV1" s="24"/>
      <c r="GW1" s="24"/>
      <c r="GX1" s="24"/>
      <c r="GY1" s="24"/>
      <c r="GZ1" s="24"/>
      <c r="HA1" s="24"/>
      <c r="HB1" s="24"/>
      <c r="HC1" s="24"/>
      <c r="HD1" s="24"/>
      <c r="HE1" s="24"/>
      <c r="HF1" s="24"/>
      <c r="HG1" s="24"/>
      <c r="HH1" s="24"/>
      <c r="HI1" s="24"/>
      <c r="HJ1" s="24"/>
      <c r="HK1" s="24"/>
      <c r="HL1" s="24"/>
      <c r="HM1" s="24"/>
      <c r="HN1" s="24"/>
      <c r="HO1" s="24"/>
      <c r="HP1" s="24"/>
      <c r="HQ1" s="24"/>
      <c r="HR1" s="24"/>
      <c r="HS1" s="24"/>
      <c r="HT1" s="24"/>
      <c r="HU1" s="24"/>
      <c r="HV1" s="24"/>
      <c r="HW1" s="24"/>
      <c r="HX1" s="24"/>
      <c r="HY1" s="24"/>
      <c r="HZ1" s="24"/>
      <c r="IA1" s="24"/>
      <c r="IB1" s="24"/>
      <c r="IC1" s="24"/>
      <c r="ID1" s="24"/>
      <c r="IE1" s="24"/>
      <c r="IF1" s="24"/>
      <c r="IG1" s="24"/>
      <c r="IH1" s="24"/>
      <c r="II1" s="24"/>
      <c r="IJ1" s="24"/>
      <c r="IK1" s="24"/>
      <c r="IL1" s="24"/>
      <c r="IM1" s="24"/>
      <c r="IN1" s="24"/>
      <c r="IO1" s="24"/>
      <c r="IP1" s="24"/>
      <c r="IQ1" s="24"/>
      <c r="IR1" s="24"/>
      <c r="IS1" s="24"/>
      <c r="IT1" s="24"/>
      <c r="IU1" s="24"/>
      <c r="IV1" s="24"/>
      <c r="IW1" s="24"/>
      <c r="IX1" s="24"/>
      <c r="IY1" s="24"/>
      <c r="IZ1" s="24"/>
      <c r="JA1" s="24"/>
      <c r="JB1" s="24"/>
      <c r="JC1" s="24"/>
      <c r="JD1" s="24"/>
      <c r="JE1" s="24"/>
      <c r="JF1" s="24"/>
      <c r="JG1" s="24"/>
      <c r="JH1" s="24"/>
      <c r="JI1" s="24"/>
      <c r="JJ1" s="24"/>
      <c r="JK1" s="24"/>
      <c r="JL1" s="24"/>
      <c r="JM1" s="24"/>
      <c r="JN1" s="24"/>
      <c r="JO1" s="24"/>
      <c r="JP1" s="24"/>
      <c r="JQ1" s="24"/>
      <c r="JR1" s="24"/>
      <c r="JS1" s="24"/>
      <c r="JT1" s="24"/>
      <c r="JU1" s="24"/>
      <c r="JV1" s="24"/>
      <c r="JW1" s="24"/>
      <c r="JX1" s="24"/>
      <c r="JY1" s="24"/>
      <c r="JZ1" s="24"/>
      <c r="KA1" s="24"/>
      <c r="KB1" s="24"/>
      <c r="KC1" s="24"/>
      <c r="KD1" s="24"/>
      <c r="KE1" s="24"/>
      <c r="KF1" s="24"/>
      <c r="KG1" s="24"/>
      <c r="KH1" s="24"/>
      <c r="KI1" s="24"/>
      <c r="KJ1" s="24"/>
      <c r="KK1" s="24"/>
      <c r="KL1" s="24"/>
      <c r="KM1" s="24"/>
      <c r="KN1" s="24"/>
      <c r="KO1" s="24"/>
      <c r="KP1" s="24"/>
      <c r="KQ1" s="24"/>
      <c r="KR1" s="24"/>
      <c r="KS1" s="24"/>
      <c r="KT1" s="24"/>
      <c r="KU1" s="24"/>
      <c r="KV1" s="24"/>
      <c r="KW1" s="24"/>
      <c r="KX1" s="24"/>
      <c r="KY1" s="24"/>
      <c r="KZ1" s="24"/>
      <c r="LA1" s="24"/>
      <c r="LB1" s="24"/>
      <c r="LC1" s="24"/>
      <c r="LD1" s="24"/>
      <c r="LE1" s="24"/>
      <c r="LF1" s="24"/>
      <c r="LG1" s="24"/>
      <c r="LH1" s="24"/>
      <c r="LI1" s="24"/>
      <c r="LJ1" s="24"/>
      <c r="LK1" s="24"/>
      <c r="LL1" s="24"/>
      <c r="LM1" s="24"/>
      <c r="LN1" s="24"/>
      <c r="LO1" s="24"/>
      <c r="LP1" s="24"/>
      <c r="LQ1" s="24"/>
      <c r="LR1" s="24"/>
      <c r="LS1" s="24"/>
      <c r="LT1" s="24"/>
      <c r="LU1" s="24"/>
      <c r="LV1" s="24"/>
      <c r="LW1" s="24"/>
      <c r="LX1" s="24"/>
      <c r="LY1" s="24"/>
      <c r="LZ1" s="24"/>
      <c r="MA1" s="24"/>
      <c r="MB1" s="24"/>
      <c r="MC1" s="24"/>
      <c r="MD1" s="24"/>
      <c r="ME1" s="24"/>
      <c r="MF1" s="24"/>
      <c r="MG1" s="24"/>
      <c r="MH1" s="24"/>
      <c r="MI1" s="24"/>
      <c r="MJ1" s="24"/>
      <c r="MK1" s="24"/>
      <c r="ML1" s="24"/>
      <c r="MM1" s="24"/>
      <c r="MN1" s="24"/>
      <c r="MO1" s="24"/>
      <c r="MP1" s="24"/>
      <c r="MQ1" s="24"/>
      <c r="MR1" s="24"/>
      <c r="MS1" s="24"/>
      <c r="MT1" s="24"/>
      <c r="MU1" s="24"/>
      <c r="MV1" s="24"/>
      <c r="MW1" s="24"/>
      <c r="MX1" s="24"/>
      <c r="MY1" s="24"/>
      <c r="MZ1" s="24"/>
      <c r="NA1" s="24"/>
      <c r="NB1" s="24"/>
      <c r="NC1" s="24"/>
      <c r="ND1" s="24"/>
      <c r="NE1" s="24"/>
      <c r="NF1" s="24"/>
      <c r="NG1" s="24"/>
      <c r="NH1" s="24"/>
      <c r="NI1" s="24"/>
      <c r="NJ1" s="24"/>
      <c r="NK1" s="24"/>
      <c r="NL1" s="24"/>
      <c r="NM1" s="24"/>
      <c r="NN1" s="24"/>
      <c r="NO1" s="24"/>
      <c r="NP1" s="24"/>
      <c r="NQ1" s="24"/>
      <c r="NR1" s="24"/>
      <c r="NS1" s="24"/>
      <c r="NT1" s="24"/>
      <c r="NU1" s="24"/>
      <c r="NV1" s="24"/>
      <c r="NW1" s="24"/>
      <c r="NX1" s="24"/>
      <c r="NY1" s="24"/>
      <c r="NZ1" s="24"/>
      <c r="OA1" s="24"/>
      <c r="OB1" s="24"/>
      <c r="OC1" s="24"/>
      <c r="OD1" s="24"/>
      <c r="OE1" s="24"/>
      <c r="OF1" s="24"/>
      <c r="OG1" s="24"/>
      <c r="OH1" s="24"/>
      <c r="OI1" s="24"/>
      <c r="OJ1" s="24"/>
      <c r="OK1" s="24"/>
      <c r="OL1" s="24"/>
      <c r="OM1" s="24"/>
      <c r="ON1" s="24"/>
      <c r="OO1" s="24"/>
      <c r="OP1" s="24"/>
      <c r="OQ1" s="24"/>
      <c r="OR1" s="24"/>
      <c r="OS1" s="24"/>
      <c r="OT1" s="24"/>
      <c r="OU1" s="24"/>
      <c r="OV1" s="24"/>
      <c r="OW1" s="24"/>
      <c r="OX1" s="24"/>
      <c r="OY1" s="24"/>
      <c r="OZ1" s="24"/>
      <c r="PA1" s="24"/>
      <c r="PB1" s="24"/>
      <c r="PC1" s="24"/>
      <c r="PD1" s="24"/>
      <c r="PE1" s="24"/>
      <c r="PF1" s="24"/>
      <c r="PG1" s="24"/>
      <c r="PH1" s="24"/>
      <c r="PI1" s="24"/>
      <c r="PJ1" s="24"/>
      <c r="PK1" s="24"/>
      <c r="PL1" s="24"/>
      <c r="PM1" s="24"/>
      <c r="PN1" s="24"/>
      <c r="PO1" s="24"/>
      <c r="PP1" s="24"/>
      <c r="PQ1" s="24"/>
      <c r="PR1" s="24"/>
      <c r="PS1" s="24"/>
      <c r="PT1" s="24"/>
      <c r="PU1" s="24"/>
      <c r="PV1" s="24"/>
      <c r="PW1" s="24"/>
      <c r="PX1" s="24"/>
      <c r="PY1" s="24"/>
      <c r="PZ1" s="24"/>
      <c r="QA1" s="24"/>
      <c r="QB1" s="24"/>
      <c r="QC1" s="24"/>
      <c r="QD1" s="24"/>
      <c r="QE1" s="24"/>
      <c r="QF1" s="24"/>
      <c r="QG1" s="24"/>
      <c r="QH1" s="24"/>
      <c r="QI1" s="24"/>
      <c r="QJ1" s="24"/>
      <c r="QK1" s="24"/>
      <c r="QL1" s="24"/>
      <c r="QM1" s="24"/>
      <c r="QN1" s="24"/>
      <c r="QO1" s="24"/>
      <c r="QP1" s="24"/>
      <c r="QQ1" s="24"/>
      <c r="QR1" s="24"/>
      <c r="QS1" s="24"/>
      <c r="QT1" s="24"/>
      <c r="QU1" s="24"/>
      <c r="QV1" s="24"/>
      <c r="QW1" s="24"/>
      <c r="QX1" s="24"/>
      <c r="QY1" s="24"/>
      <c r="QZ1" s="24"/>
      <c r="RA1" s="24"/>
      <c r="RB1" s="24"/>
      <c r="RC1" s="24"/>
      <c r="RD1" s="24"/>
      <c r="RE1" s="24"/>
      <c r="RF1" s="24"/>
      <c r="RG1" s="24"/>
      <c r="RH1" s="24"/>
      <c r="RI1" s="24"/>
      <c r="RJ1" s="24"/>
      <c r="RK1" s="24"/>
      <c r="RL1" s="24"/>
      <c r="RM1" s="24"/>
      <c r="RN1" s="24"/>
      <c r="RO1" s="24"/>
      <c r="RP1" s="24"/>
      <c r="RQ1" s="24"/>
      <c r="RR1" s="24"/>
      <c r="RS1" s="24"/>
      <c r="RT1" s="24"/>
      <c r="RU1" s="24"/>
      <c r="RV1" s="24"/>
      <c r="RW1" s="24"/>
      <c r="RX1" s="24"/>
      <c r="RY1" s="24"/>
      <c r="RZ1" s="24"/>
      <c r="SA1" s="24"/>
      <c r="SB1" s="24"/>
      <c r="SC1" s="24"/>
      <c r="SD1" s="24"/>
      <c r="SE1" s="24"/>
      <c r="SF1" s="24"/>
      <c r="SG1" s="24"/>
      <c r="SH1" s="24"/>
      <c r="SI1" s="24"/>
      <c r="SJ1" s="24"/>
      <c r="SK1" s="24"/>
      <c r="SL1" s="24"/>
      <c r="SM1" s="24"/>
      <c r="SN1" s="24"/>
      <c r="SO1" s="24"/>
      <c r="SP1" s="24"/>
      <c r="SQ1" s="24"/>
      <c r="SR1" s="24"/>
      <c r="SS1" s="24"/>
      <c r="ST1" s="24"/>
      <c r="SU1" s="24"/>
      <c r="SV1" s="24"/>
      <c r="SW1" s="24"/>
      <c r="SX1" s="24"/>
      <c r="SY1" s="24"/>
      <c r="SZ1" s="24"/>
      <c r="TA1" s="24"/>
      <c r="TB1" s="24"/>
      <c r="TC1" s="24"/>
      <c r="TD1" s="24"/>
      <c r="TE1" s="24"/>
      <c r="TF1" s="24"/>
      <c r="TG1" s="24"/>
      <c r="TH1" s="24"/>
      <c r="TI1" s="24"/>
      <c r="TJ1" s="24"/>
      <c r="TK1" s="24"/>
      <c r="TL1" s="24"/>
      <c r="TM1" s="24"/>
      <c r="TN1" s="24"/>
      <c r="TO1" s="24"/>
      <c r="TP1" s="24"/>
      <c r="TQ1" s="24"/>
      <c r="TR1" s="24"/>
      <c r="TS1" s="24"/>
      <c r="TT1" s="24"/>
      <c r="TU1" s="24"/>
      <c r="TV1" s="24"/>
      <c r="TW1" s="24"/>
      <c r="TX1" s="24"/>
      <c r="TY1" s="24"/>
      <c r="TZ1" s="24"/>
      <c r="UA1" s="24"/>
      <c r="UB1" s="24"/>
      <c r="UC1" s="24"/>
      <c r="UD1" s="24"/>
      <c r="UE1" s="24"/>
      <c r="UF1" s="24"/>
      <c r="UG1" s="24"/>
      <c r="UH1" s="24"/>
      <c r="UI1" s="24"/>
      <c r="UJ1" s="24"/>
      <c r="UK1" s="24"/>
      <c r="UL1" s="24"/>
      <c r="UM1" s="24"/>
      <c r="UN1" s="24"/>
      <c r="UO1" s="24"/>
      <c r="UP1" s="24"/>
      <c r="UQ1" s="24"/>
      <c r="UR1" s="24"/>
      <c r="US1" s="24"/>
      <c r="UT1" s="24"/>
      <c r="UU1" s="24"/>
      <c r="UV1" s="24"/>
      <c r="UW1" s="24"/>
      <c r="UX1" s="24"/>
      <c r="UY1" s="24"/>
      <c r="UZ1" s="24"/>
      <c r="VA1" s="24"/>
      <c r="VB1" s="24"/>
      <c r="VC1" s="24"/>
      <c r="VD1" s="24"/>
      <c r="VE1" s="24"/>
      <c r="VF1" s="24"/>
      <c r="VG1" s="24"/>
      <c r="VH1" s="24"/>
      <c r="VI1" s="24"/>
      <c r="VJ1" s="24"/>
      <c r="VK1" s="24"/>
      <c r="VL1" s="24"/>
      <c r="VM1" s="24"/>
      <c r="VN1" s="24"/>
      <c r="VO1" s="24"/>
      <c r="VP1" s="24"/>
      <c r="VQ1" s="24"/>
      <c r="VR1" s="24"/>
      <c r="VS1" s="24"/>
      <c r="VT1" s="24"/>
      <c r="VU1" s="24"/>
      <c r="VV1" s="24"/>
      <c r="VW1" s="24"/>
      <c r="VX1" s="24"/>
      <c r="VY1" s="24"/>
      <c r="VZ1" s="24"/>
      <c r="WA1" s="24"/>
      <c r="WB1" s="24"/>
      <c r="WC1" s="24"/>
      <c r="WD1" s="24"/>
      <c r="WE1" s="24"/>
      <c r="WF1" s="24"/>
      <c r="WG1" s="24"/>
      <c r="WH1" s="24"/>
      <c r="WI1" s="24"/>
      <c r="WJ1" s="24"/>
      <c r="WK1" s="24"/>
      <c r="WL1" s="24"/>
      <c r="WM1" s="24"/>
      <c r="WN1" s="24"/>
      <c r="WO1" s="24"/>
      <c r="WP1" s="24"/>
      <c r="WQ1" s="24"/>
      <c r="WR1" s="24"/>
      <c r="WS1" s="24"/>
      <c r="WT1" s="24"/>
      <c r="WU1" s="24"/>
      <c r="WV1" s="24"/>
      <c r="WW1" s="24"/>
      <c r="WX1" s="24"/>
      <c r="WY1" s="24"/>
      <c r="WZ1" s="24"/>
      <c r="XA1" s="24"/>
      <c r="XB1" s="24"/>
      <c r="XC1" s="24"/>
      <c r="XD1" s="24"/>
      <c r="XE1" s="24"/>
      <c r="XF1" s="24"/>
      <c r="XG1" s="24"/>
      <c r="XH1" s="24"/>
      <c r="XI1" s="24"/>
      <c r="XJ1" s="24"/>
      <c r="XK1" s="24"/>
      <c r="XL1" s="24"/>
      <c r="XM1" s="24"/>
      <c r="XN1" s="24"/>
      <c r="XO1" s="24"/>
      <c r="XP1" s="24"/>
      <c r="XQ1" s="24"/>
      <c r="XR1" s="24"/>
      <c r="XS1" s="24"/>
      <c r="XT1" s="24"/>
      <c r="XU1" s="24"/>
      <c r="XV1" s="24"/>
      <c r="XW1" s="24"/>
      <c r="XX1" s="24"/>
      <c r="XY1" s="24"/>
      <c r="XZ1" s="24"/>
      <c r="YA1" s="24"/>
      <c r="YB1" s="24"/>
      <c r="YC1" s="24"/>
      <c r="YD1" s="24"/>
      <c r="YE1" s="24"/>
      <c r="YF1" s="24"/>
      <c r="YG1" s="24"/>
      <c r="YH1" s="24"/>
      <c r="YI1" s="24"/>
      <c r="YJ1" s="24"/>
      <c r="YK1" s="24"/>
      <c r="YL1" s="24"/>
      <c r="YM1" s="24"/>
      <c r="YN1" s="24"/>
      <c r="YO1" s="24"/>
      <c r="YP1" s="24"/>
      <c r="YQ1" s="24"/>
      <c r="YR1" s="24"/>
      <c r="YS1" s="24"/>
      <c r="YT1" s="24"/>
      <c r="YU1" s="24"/>
      <c r="YV1" s="24"/>
      <c r="YW1" s="24"/>
      <c r="YX1" s="24"/>
      <c r="YY1" s="24"/>
      <c r="YZ1" s="24"/>
      <c r="ZA1" s="24"/>
      <c r="ZB1" s="24"/>
      <c r="ZC1" s="24"/>
      <c r="ZD1" s="24"/>
      <c r="ZE1" s="24"/>
      <c r="ZF1" s="24"/>
      <c r="ZG1" s="24"/>
      <c r="ZH1" s="24"/>
      <c r="ZI1" s="24"/>
      <c r="ZJ1" s="24"/>
      <c r="ZK1" s="24"/>
      <c r="ZL1" s="24"/>
      <c r="ZM1" s="24"/>
      <c r="ZN1" s="24"/>
      <c r="ZO1" s="24"/>
      <c r="ZP1" s="24"/>
      <c r="ZQ1" s="24"/>
      <c r="ZR1" s="24"/>
      <c r="ZS1" s="24"/>
      <c r="ZT1" s="24"/>
      <c r="ZU1" s="24"/>
      <c r="ZV1" s="24"/>
      <c r="ZW1" s="24"/>
      <c r="ZX1" s="24"/>
      <c r="ZY1" s="24"/>
      <c r="ZZ1" s="24"/>
      <c r="AAA1" s="24"/>
      <c r="AAB1" s="24"/>
      <c r="AAC1" s="24"/>
      <c r="AAD1" s="24"/>
      <c r="AAE1" s="24"/>
      <c r="AAF1" s="24"/>
      <c r="AAG1" s="24"/>
      <c r="AAH1" s="24"/>
      <c r="AAI1" s="24"/>
      <c r="AAJ1" s="24"/>
      <c r="AAK1" s="24"/>
      <c r="AAL1" s="24"/>
      <c r="AAM1" s="24"/>
      <c r="AAN1" s="24"/>
      <c r="AAO1" s="24"/>
      <c r="AAP1" s="24"/>
      <c r="AAQ1" s="24"/>
      <c r="AAR1" s="24"/>
      <c r="AAS1" s="24"/>
      <c r="AAT1" s="24"/>
      <c r="AAU1" s="24"/>
      <c r="AAV1" s="24"/>
      <c r="AAW1" s="24"/>
      <c r="AAX1" s="24"/>
      <c r="AAY1" s="24"/>
      <c r="AAZ1" s="24"/>
      <c r="ABA1" s="24"/>
      <c r="ABB1" s="24"/>
      <c r="ABC1" s="24"/>
      <c r="ABD1" s="24"/>
      <c r="ABE1" s="24"/>
      <c r="ABF1" s="24"/>
      <c r="ABG1" s="24"/>
      <c r="ABH1" s="24"/>
      <c r="ABI1" s="24"/>
      <c r="ABJ1" s="24"/>
      <c r="ABK1" s="24"/>
      <c r="ABL1" s="24"/>
      <c r="ABM1" s="24"/>
      <c r="ABN1" s="24"/>
      <c r="ABO1" s="24"/>
      <c r="ABP1" s="24"/>
      <c r="ABQ1" s="24"/>
      <c r="ABR1" s="24"/>
      <c r="ABS1" s="24"/>
      <c r="ABT1" s="24"/>
      <c r="ABU1" s="24"/>
      <c r="ABV1" s="24"/>
      <c r="ABW1" s="24"/>
      <c r="ABX1" s="24"/>
      <c r="ABY1" s="24"/>
      <c r="ABZ1" s="24"/>
      <c r="ACA1" s="24"/>
      <c r="ACB1" s="24"/>
      <c r="ACC1" s="24"/>
      <c r="ACD1" s="24"/>
      <c r="ACE1" s="24"/>
      <c r="ACF1" s="24"/>
      <c r="ACG1" s="24"/>
      <c r="ACH1" s="24"/>
      <c r="ACI1" s="24"/>
      <c r="ACJ1" s="24"/>
      <c r="ACK1" s="24"/>
      <c r="ACL1" s="24"/>
      <c r="ACM1" s="24"/>
      <c r="ACN1" s="24"/>
      <c r="ACO1" s="24"/>
      <c r="ACP1" s="24"/>
      <c r="ACQ1" s="24"/>
      <c r="ACR1" s="24"/>
      <c r="ACS1" s="24"/>
      <c r="ACT1" s="24"/>
      <c r="ACU1" s="24"/>
      <c r="ACV1" s="24"/>
      <c r="ACW1" s="24"/>
      <c r="ACX1" s="24"/>
      <c r="ACY1" s="24"/>
      <c r="ACZ1" s="24"/>
      <c r="ADA1" s="24"/>
      <c r="ADB1" s="24"/>
      <c r="ADC1" s="24"/>
      <c r="ADD1" s="24"/>
      <c r="ADE1" s="24"/>
      <c r="ADF1" s="24"/>
      <c r="ADG1" s="24"/>
      <c r="ADH1" s="24"/>
      <c r="ADI1" s="24"/>
      <c r="ADJ1" s="24"/>
      <c r="ADK1" s="24"/>
      <c r="ADL1" s="24"/>
      <c r="ADM1" s="24"/>
      <c r="ADN1" s="24"/>
      <c r="ADO1" s="24"/>
      <c r="ADP1" s="24"/>
      <c r="ADQ1" s="24"/>
      <c r="ADR1" s="24"/>
      <c r="ADS1" s="24"/>
      <c r="ADT1" s="24"/>
      <c r="ADU1" s="24"/>
      <c r="ADV1" s="24"/>
      <c r="ADW1" s="24"/>
      <c r="ADX1" s="24"/>
      <c r="ADY1" s="24"/>
      <c r="ADZ1" s="24"/>
      <c r="AEA1" s="24"/>
      <c r="AEB1" s="24"/>
      <c r="AEC1" s="24"/>
      <c r="AED1" s="24"/>
      <c r="AEE1" s="24"/>
      <c r="AEF1" s="24"/>
      <c r="AEG1" s="24"/>
      <c r="AEH1" s="24"/>
      <c r="AEI1" s="24"/>
      <c r="AEJ1" s="24"/>
      <c r="AEK1" s="24"/>
      <c r="AEL1" s="24"/>
      <c r="AEM1" s="24"/>
      <c r="AEN1" s="24"/>
      <c r="AEO1" s="24"/>
      <c r="AEP1" s="24"/>
      <c r="AEQ1" s="24"/>
      <c r="AER1" s="24"/>
      <c r="AES1" s="24"/>
      <c r="AET1" s="24"/>
      <c r="AEU1" s="24"/>
      <c r="AEV1" s="24"/>
      <c r="AEW1" s="24"/>
      <c r="AEX1" s="24"/>
      <c r="AEY1" s="24"/>
      <c r="AEZ1" s="24"/>
      <c r="AFA1" s="24"/>
      <c r="AFB1" s="24"/>
      <c r="AFC1" s="24"/>
      <c r="AFD1" s="24"/>
      <c r="AFE1" s="24"/>
      <c r="AFF1" s="24"/>
      <c r="AFG1" s="24"/>
      <c r="AFH1" s="24"/>
      <c r="AFI1" s="24"/>
      <c r="AFJ1" s="24"/>
      <c r="AFK1" s="24"/>
      <c r="AFL1" s="24"/>
      <c r="AFM1" s="24"/>
      <c r="AFN1" s="24"/>
      <c r="AFO1" s="24"/>
      <c r="AFP1" s="24"/>
      <c r="AFQ1" s="24"/>
      <c r="AFR1" s="24"/>
      <c r="AFS1" s="24"/>
      <c r="AFT1" s="24"/>
      <c r="AFU1" s="24"/>
      <c r="AFV1" s="24"/>
      <c r="AFW1" s="24"/>
      <c r="AFX1" s="24"/>
      <c r="AFY1" s="24"/>
      <c r="AFZ1" s="24"/>
      <c r="AGA1" s="24"/>
      <c r="AGB1" s="24"/>
      <c r="AGC1" s="24"/>
      <c r="AGD1" s="24"/>
      <c r="AGE1" s="24"/>
      <c r="AGF1" s="24"/>
      <c r="AGG1" s="24"/>
      <c r="AGH1" s="24"/>
      <c r="AGI1" s="24"/>
      <c r="AGJ1" s="24"/>
      <c r="AGK1" s="24"/>
      <c r="AGL1" s="24"/>
      <c r="AGM1" s="24"/>
      <c r="AGN1" s="24"/>
      <c r="AGO1" s="24"/>
      <c r="AGP1" s="24"/>
      <c r="AGQ1" s="24"/>
      <c r="AGR1" s="24"/>
      <c r="AGS1" s="24"/>
      <c r="AGT1" s="24"/>
      <c r="AGU1" s="24"/>
      <c r="AGV1" s="24"/>
      <c r="AGW1" s="24"/>
      <c r="AGX1" s="24"/>
      <c r="AGY1" s="24"/>
      <c r="AGZ1" s="24"/>
      <c r="AHA1" s="24"/>
      <c r="AHB1" s="24"/>
      <c r="AHC1" s="24"/>
      <c r="AHD1" s="24"/>
      <c r="AHE1" s="24"/>
      <c r="AHF1" s="24"/>
      <c r="AHG1" s="24"/>
      <c r="AHH1" s="24"/>
      <c r="AHI1" s="24"/>
      <c r="AHJ1" s="24"/>
      <c r="AHK1" s="24"/>
      <c r="AHL1" s="24"/>
      <c r="AHM1" s="24"/>
      <c r="AHN1" s="24"/>
      <c r="AHO1" s="24"/>
      <c r="AHP1" s="24"/>
      <c r="AHQ1" s="24"/>
      <c r="AHR1" s="24"/>
      <c r="AHS1" s="24"/>
      <c r="AHT1" s="24"/>
      <c r="AHU1" s="24"/>
      <c r="AHV1" s="24"/>
      <c r="AHW1" s="24"/>
      <c r="AHX1" s="24"/>
      <c r="AHY1" s="24"/>
      <c r="AHZ1" s="24"/>
      <c r="AIA1" s="24"/>
      <c r="AIB1" s="24"/>
      <c r="AIC1" s="24"/>
      <c r="AID1" s="24"/>
      <c r="AIE1" s="24"/>
      <c r="AIF1" s="24"/>
      <c r="AIG1" s="24"/>
      <c r="AIH1" s="24"/>
      <c r="AII1" s="24"/>
      <c r="AIJ1" s="24"/>
      <c r="AIK1" s="24"/>
      <c r="AIL1" s="24"/>
      <c r="AIM1" s="24"/>
      <c r="AIN1" s="24"/>
      <c r="AIO1" s="24"/>
      <c r="AIP1" s="24"/>
      <c r="AIQ1" s="24"/>
      <c r="AIR1" s="24"/>
      <c r="AIS1" s="24"/>
      <c r="AIT1" s="24"/>
      <c r="AIU1" s="24"/>
      <c r="AIV1" s="24"/>
      <c r="AIW1" s="24"/>
      <c r="AIX1" s="24"/>
      <c r="AIY1" s="24"/>
      <c r="AIZ1" s="24"/>
      <c r="AJA1" s="24"/>
      <c r="AJB1" s="24"/>
      <c r="AJC1" s="24"/>
      <c r="AJD1" s="24"/>
      <c r="AJE1" s="24"/>
      <c r="AJF1" s="24"/>
      <c r="AJG1" s="24"/>
      <c r="AJH1" s="24"/>
      <c r="AJI1" s="24"/>
      <c r="AJJ1" s="24"/>
      <c r="AJK1" s="24"/>
      <c r="AJL1" s="24"/>
      <c r="AJM1" s="24"/>
      <c r="AJN1" s="24"/>
      <c r="AJO1" s="24"/>
      <c r="AJP1" s="24"/>
      <c r="AJQ1" s="24"/>
      <c r="AJR1" s="24"/>
      <c r="AJS1" s="24"/>
      <c r="AJT1" s="24"/>
      <c r="AJU1" s="24"/>
      <c r="AJV1" s="24"/>
      <c r="AJW1" s="24"/>
      <c r="AJX1" s="24"/>
      <c r="AJY1" s="24"/>
      <c r="AJZ1" s="24"/>
      <c r="AKA1" s="24"/>
      <c r="AKB1" s="24"/>
      <c r="AKC1" s="24"/>
      <c r="AKD1" s="24"/>
      <c r="AKE1" s="24"/>
      <c r="AKF1" s="24"/>
      <c r="AKG1" s="24"/>
      <c r="AKH1" s="24"/>
      <c r="AKI1" s="24"/>
      <c r="AKJ1" s="24"/>
      <c r="AKK1" s="24"/>
      <c r="AKL1" s="24"/>
      <c r="AKM1" s="24"/>
      <c r="AKN1" s="24"/>
      <c r="AKO1" s="24"/>
      <c r="AKP1" s="24"/>
      <c r="AKQ1" s="24"/>
      <c r="AKR1" s="24"/>
      <c r="AKS1" s="24"/>
      <c r="AKT1" s="24"/>
      <c r="AKU1" s="24"/>
      <c r="AKV1" s="24"/>
      <c r="AKW1" s="24"/>
      <c r="AKX1" s="24"/>
      <c r="AKY1" s="24"/>
      <c r="AKZ1" s="24"/>
      <c r="ALA1" s="24"/>
      <c r="ALB1" s="24"/>
      <c r="ALC1" s="24"/>
      <c r="ALD1" s="24"/>
      <c r="ALE1" s="24"/>
      <c r="ALF1" s="24"/>
      <c r="ALG1" s="24"/>
      <c r="ALH1" s="24"/>
      <c r="ALI1" s="24"/>
      <c r="ALJ1" s="24"/>
      <c r="ALK1" s="24"/>
      <c r="ALL1" s="24"/>
      <c r="ALM1" s="24"/>
      <c r="ALN1" s="24"/>
      <c r="ALO1" s="24"/>
      <c r="ALP1" s="24"/>
      <c r="ALQ1" s="24"/>
      <c r="ALR1" s="24"/>
      <c r="ALS1" s="24"/>
      <c r="ALT1" s="24"/>
      <c r="ALU1" s="24"/>
      <c r="ALV1" s="24"/>
      <c r="ALW1" s="24"/>
      <c r="ALX1" s="24"/>
      <c r="ALY1" s="24"/>
      <c r="ALZ1" s="24"/>
      <c r="AMA1" s="24"/>
      <c r="AMB1" s="24"/>
      <c r="AMC1" s="24"/>
      <c r="AMD1" s="24"/>
      <c r="AME1" s="24"/>
      <c r="AMF1" s="24"/>
      <c r="AMG1" s="24"/>
      <c r="AMH1" s="24"/>
      <c r="AMI1" s="24"/>
      <c r="AMJ1" s="24"/>
      <c r="AMK1" s="24"/>
      <c r="AML1" s="24"/>
      <c r="AMM1" s="24"/>
      <c r="AMN1" s="24"/>
      <c r="AMO1" s="24"/>
      <c r="AMP1" s="24"/>
      <c r="AMQ1" s="24"/>
      <c r="AMR1" s="24"/>
      <c r="AMS1" s="24"/>
      <c r="AMT1" s="24"/>
      <c r="AMU1" s="24"/>
      <c r="AMV1" s="24"/>
      <c r="AMW1" s="24"/>
      <c r="AMX1" s="24"/>
      <c r="AMY1" s="24"/>
      <c r="AMZ1" s="24"/>
      <c r="ANA1" s="24"/>
      <c r="ANB1" s="24"/>
      <c r="ANC1" s="24"/>
      <c r="AND1" s="24"/>
      <c r="ANE1" s="24"/>
      <c r="ANF1" s="24"/>
      <c r="ANG1" s="24"/>
      <c r="ANH1" s="24"/>
      <c r="ANI1" s="24"/>
      <c r="ANJ1" s="24"/>
      <c r="ANK1" s="24"/>
      <c r="ANL1" s="24"/>
      <c r="ANM1" s="24"/>
      <c r="ANN1" s="24"/>
      <c r="ANO1" s="24"/>
      <c r="ANP1" s="24"/>
      <c r="ANQ1" s="24"/>
      <c r="ANR1" s="24"/>
      <c r="ANS1" s="24"/>
      <c r="ANT1" s="24"/>
      <c r="ANU1" s="24"/>
      <c r="ANV1" s="24"/>
      <c r="ANW1" s="24"/>
      <c r="ANX1" s="24"/>
      <c r="ANY1" s="24"/>
      <c r="ANZ1" s="24"/>
      <c r="AOA1" s="24"/>
      <c r="AOB1" s="24"/>
      <c r="AOC1" s="24"/>
      <c r="AOD1" s="24"/>
      <c r="AOE1" s="24"/>
      <c r="AOF1" s="24"/>
      <c r="AOG1" s="24"/>
      <c r="AOH1" s="24"/>
      <c r="AOI1" s="24"/>
      <c r="AOJ1" s="24"/>
      <c r="AOK1" s="24"/>
      <c r="AOL1" s="24"/>
      <c r="AOM1" s="24"/>
      <c r="AON1" s="24"/>
      <c r="AOO1" s="24"/>
      <c r="AOP1" s="24"/>
      <c r="AOQ1" s="24"/>
      <c r="AOR1" s="24"/>
      <c r="AOS1" s="24"/>
      <c r="AOT1" s="24"/>
      <c r="AOU1" s="24"/>
      <c r="AOV1" s="24"/>
      <c r="AOW1" s="24"/>
      <c r="AOX1" s="24"/>
      <c r="AOY1" s="24"/>
      <c r="AOZ1" s="24"/>
      <c r="APA1" s="24"/>
      <c r="APB1" s="24"/>
      <c r="APC1" s="24"/>
      <c r="APD1" s="24"/>
      <c r="APE1" s="24"/>
      <c r="APF1" s="24"/>
      <c r="APG1" s="24"/>
      <c r="APH1" s="24"/>
      <c r="API1" s="24"/>
      <c r="APJ1" s="24"/>
      <c r="APK1" s="24"/>
      <c r="APL1" s="24"/>
      <c r="APM1" s="24"/>
      <c r="APN1" s="24"/>
      <c r="APO1" s="24"/>
      <c r="APP1" s="24"/>
      <c r="APQ1" s="24"/>
      <c r="APR1" s="24"/>
      <c r="APS1" s="24"/>
      <c r="APT1" s="24"/>
      <c r="APU1" s="24"/>
      <c r="APV1" s="24"/>
      <c r="APW1" s="24"/>
      <c r="APX1" s="24"/>
      <c r="APY1" s="24"/>
      <c r="APZ1" s="24"/>
      <c r="AQA1" s="24"/>
      <c r="AQB1" s="24"/>
      <c r="AQC1" s="24"/>
      <c r="AQD1" s="24"/>
      <c r="AQE1" s="24"/>
      <c r="AQF1" s="24"/>
      <c r="AQG1" s="24"/>
      <c r="AQH1" s="24"/>
      <c r="AQI1" s="24"/>
      <c r="AQJ1" s="24"/>
      <c r="AQK1" s="24"/>
      <c r="AQL1" s="24"/>
      <c r="AQM1" s="24"/>
      <c r="AQN1" s="24"/>
      <c r="AQO1" s="24"/>
      <c r="AQP1" s="24"/>
      <c r="AQQ1" s="24"/>
      <c r="AQR1" s="24"/>
      <c r="AQS1" s="24"/>
      <c r="AQT1" s="24"/>
      <c r="AQU1" s="24"/>
      <c r="AQV1" s="24"/>
      <c r="AQW1" s="24"/>
      <c r="AQX1" s="24"/>
      <c r="AQY1" s="24"/>
      <c r="AQZ1" s="24"/>
      <c r="ARA1" s="24"/>
      <c r="ARB1" s="24"/>
      <c r="ARC1" s="24"/>
      <c r="ARD1" s="24"/>
      <c r="ARE1" s="24"/>
      <c r="ARF1" s="24"/>
      <c r="ARG1" s="24"/>
      <c r="ARH1" s="24"/>
      <c r="ARI1" s="24"/>
      <c r="ARJ1" s="24"/>
      <c r="ARK1" s="24"/>
      <c r="ARL1" s="24"/>
      <c r="ARM1" s="24"/>
      <c r="ARN1" s="24"/>
      <c r="ARO1" s="24"/>
      <c r="ARP1" s="24"/>
      <c r="ARQ1" s="24"/>
      <c r="ARR1" s="24"/>
      <c r="ARS1" s="24"/>
      <c r="ART1" s="24"/>
      <c r="ARU1" s="24"/>
      <c r="ARV1" s="24"/>
      <c r="ARW1" s="24"/>
      <c r="ARX1" s="24"/>
      <c r="ARY1" s="24"/>
      <c r="ARZ1" s="24"/>
      <c r="ASA1" s="24"/>
      <c r="ASB1" s="24"/>
      <c r="ASC1" s="24"/>
      <c r="ASD1" s="24"/>
      <c r="ASE1" s="24"/>
      <c r="ASF1" s="24"/>
      <c r="ASG1" s="24"/>
      <c r="ASH1" s="24"/>
      <c r="ASI1" s="24"/>
      <c r="ASJ1" s="24"/>
      <c r="ASK1" s="24"/>
      <c r="ASL1" s="24"/>
      <c r="ASM1" s="24"/>
      <c r="ASN1" s="24"/>
      <c r="ASO1" s="24"/>
      <c r="ASP1" s="24"/>
      <c r="ASQ1" s="24"/>
      <c r="ASR1" s="24"/>
      <c r="ASS1" s="24"/>
      <c r="AST1" s="24"/>
      <c r="ASU1" s="24"/>
      <c r="ASV1" s="24"/>
      <c r="ASW1" s="24"/>
      <c r="ASX1" s="24"/>
      <c r="ASY1" s="24"/>
      <c r="ASZ1" s="24"/>
      <c r="ATA1" s="24"/>
      <c r="ATB1" s="24"/>
      <c r="ATC1" s="24"/>
      <c r="ATD1" s="24"/>
      <c r="ATE1" s="24"/>
      <c r="ATF1" s="24"/>
      <c r="ATG1" s="24"/>
      <c r="ATH1" s="24"/>
      <c r="ATI1" s="24"/>
      <c r="ATJ1" s="24"/>
      <c r="ATK1" s="24"/>
      <c r="ATL1" s="24"/>
      <c r="ATM1" s="24"/>
      <c r="ATN1" s="24"/>
      <c r="ATO1" s="24"/>
      <c r="ATP1" s="24"/>
      <c r="ATQ1" s="24"/>
      <c r="ATR1" s="24"/>
      <c r="ATS1" s="24"/>
      <c r="ATT1" s="24"/>
      <c r="ATU1" s="24"/>
      <c r="ATV1" s="24"/>
      <c r="ATW1" s="24"/>
      <c r="ATX1" s="24"/>
      <c r="ATY1" s="24"/>
      <c r="ATZ1" s="24"/>
      <c r="AUA1" s="24"/>
      <c r="AUB1" s="24"/>
      <c r="AUC1" s="24"/>
      <c r="AUD1" s="24"/>
      <c r="AUE1" s="24"/>
      <c r="AUF1" s="24"/>
      <c r="AUG1" s="24"/>
      <c r="AUH1" s="24"/>
      <c r="AUI1" s="24"/>
      <c r="AUJ1" s="24"/>
      <c r="AUK1" s="24"/>
      <c r="AUL1" s="24"/>
      <c r="AUM1" s="24"/>
      <c r="AUN1" s="24"/>
      <c r="AUO1" s="24"/>
      <c r="AUP1" s="24"/>
      <c r="AUQ1" s="24"/>
      <c r="AUR1" s="24"/>
      <c r="AUS1" s="24"/>
      <c r="AUT1" s="24"/>
      <c r="AUU1" s="24"/>
      <c r="AUV1" s="24"/>
      <c r="AUW1" s="24"/>
      <c r="AUX1" s="24"/>
      <c r="AUY1" s="24"/>
      <c r="AUZ1" s="24"/>
      <c r="AVA1" s="24"/>
      <c r="AVB1" s="24"/>
      <c r="AVC1" s="24"/>
      <c r="AVD1" s="24"/>
      <c r="AVE1" s="24"/>
      <c r="AVF1" s="24"/>
      <c r="AVG1" s="24"/>
      <c r="AVH1" s="24"/>
      <c r="AVI1" s="24"/>
      <c r="AVJ1" s="24"/>
      <c r="AVK1" s="24"/>
      <c r="AVL1" s="24"/>
      <c r="AVM1" s="24"/>
      <c r="AVN1" s="24"/>
      <c r="AVO1" s="24"/>
      <c r="AVP1" s="24"/>
      <c r="AVQ1" s="24"/>
      <c r="AVR1" s="24"/>
      <c r="AVS1" s="24"/>
      <c r="AVT1" s="24"/>
      <c r="AVU1" s="24"/>
      <c r="AVV1" s="24"/>
      <c r="AVW1" s="24"/>
      <c r="AVX1" s="24"/>
      <c r="AVY1" s="24"/>
      <c r="AVZ1" s="24"/>
      <c r="AWA1" s="24"/>
      <c r="AWB1" s="24"/>
      <c r="AWC1" s="24"/>
      <c r="AWD1" s="24"/>
      <c r="AWE1" s="24"/>
      <c r="AWF1" s="24"/>
      <c r="AWG1" s="24"/>
      <c r="AWH1" s="24"/>
      <c r="AWI1" s="24"/>
      <c r="AWJ1" s="24"/>
      <c r="AWK1" s="24"/>
      <c r="AWL1" s="24"/>
      <c r="AWM1" s="24"/>
      <c r="AWN1" s="24"/>
      <c r="AWO1" s="24"/>
      <c r="AWP1" s="24"/>
      <c r="AWQ1" s="24"/>
      <c r="AWR1" s="24"/>
      <c r="AWS1" s="24"/>
      <c r="AWT1" s="24"/>
      <c r="AWU1" s="24"/>
      <c r="AWV1" s="24"/>
      <c r="AWW1" s="24"/>
      <c r="AWX1" s="24"/>
      <c r="AWY1" s="24"/>
      <c r="AWZ1" s="24"/>
      <c r="AXA1" s="24"/>
      <c r="AXB1" s="24"/>
      <c r="AXC1" s="24"/>
      <c r="AXD1" s="24"/>
      <c r="AXE1" s="24"/>
      <c r="AXF1" s="24"/>
      <c r="AXG1" s="24"/>
      <c r="AXH1" s="24"/>
      <c r="AXI1" s="24"/>
      <c r="AXJ1" s="24"/>
      <c r="AXK1" s="24"/>
      <c r="AXL1" s="24"/>
      <c r="AXM1" s="24"/>
      <c r="AXN1" s="24"/>
      <c r="AXO1" s="24"/>
      <c r="AXP1" s="24"/>
      <c r="AXQ1" s="24"/>
      <c r="AXR1" s="24"/>
      <c r="AXS1" s="24"/>
      <c r="AXT1" s="24"/>
      <c r="AXU1" s="24"/>
      <c r="AXV1" s="24"/>
      <c r="AXW1" s="24"/>
      <c r="AXX1" s="24"/>
      <c r="AXY1" s="24"/>
      <c r="AXZ1" s="24"/>
      <c r="AYA1" s="24"/>
      <c r="AYB1" s="24"/>
      <c r="AYC1" s="24"/>
      <c r="AYD1" s="24"/>
      <c r="AYE1" s="24"/>
      <c r="AYF1" s="24"/>
      <c r="AYG1" s="24"/>
      <c r="AYH1" s="24"/>
      <c r="AYI1" s="24"/>
      <c r="AYJ1" s="24"/>
      <c r="AYK1" s="24"/>
      <c r="AYL1" s="24"/>
      <c r="AYM1" s="24"/>
      <c r="AYN1" s="24"/>
      <c r="AYO1" s="24"/>
      <c r="AYP1" s="24"/>
      <c r="AYQ1" s="24"/>
      <c r="AYR1" s="24"/>
      <c r="AYS1" s="24"/>
      <c r="AYT1" s="24"/>
      <c r="AYU1" s="24"/>
      <c r="AYV1" s="24"/>
      <c r="AYW1" s="24"/>
      <c r="AYX1" s="24"/>
      <c r="AYY1" s="24"/>
      <c r="AYZ1" s="24"/>
      <c r="AZA1" s="24"/>
      <c r="AZB1" s="24"/>
      <c r="AZC1" s="24"/>
      <c r="AZD1" s="24"/>
      <c r="AZE1" s="24"/>
      <c r="AZF1" s="24"/>
      <c r="AZG1" s="24"/>
      <c r="AZH1" s="24"/>
      <c r="AZI1" s="24"/>
      <c r="AZJ1" s="24"/>
      <c r="AZK1" s="24"/>
      <c r="AZL1" s="24"/>
      <c r="AZM1" s="24"/>
      <c r="AZN1" s="24"/>
      <c r="AZO1" s="24"/>
      <c r="AZP1" s="24"/>
      <c r="AZQ1" s="24"/>
      <c r="AZR1" s="24"/>
      <c r="AZS1" s="24"/>
      <c r="AZT1" s="24"/>
      <c r="AZU1" s="24"/>
      <c r="AZV1" s="24"/>
      <c r="AZW1" s="24"/>
      <c r="AZX1" s="24"/>
      <c r="AZY1" s="24"/>
      <c r="AZZ1" s="24"/>
      <c r="BAA1" s="24"/>
      <c r="BAB1" s="24"/>
      <c r="BAC1" s="24"/>
      <c r="BAD1" s="24"/>
      <c r="BAE1" s="24"/>
      <c r="BAF1" s="24"/>
      <c r="BAG1" s="24"/>
      <c r="BAH1" s="24"/>
      <c r="BAI1" s="24"/>
      <c r="BAJ1" s="24"/>
      <c r="BAK1" s="24"/>
      <c r="BAL1" s="24"/>
      <c r="BAM1" s="24"/>
      <c r="BAN1" s="24"/>
      <c r="BAO1" s="24"/>
      <c r="BAP1" s="24"/>
      <c r="BAQ1" s="24"/>
      <c r="BAR1" s="24"/>
      <c r="BAS1" s="24"/>
      <c r="BAT1" s="24"/>
      <c r="BAU1" s="24"/>
      <c r="BAV1" s="24"/>
      <c r="BAW1" s="24"/>
      <c r="BAX1" s="24"/>
      <c r="BAY1" s="24"/>
      <c r="BAZ1" s="24"/>
      <c r="BBA1" s="24"/>
      <c r="BBB1" s="24"/>
      <c r="BBC1" s="24"/>
      <c r="BBD1" s="24"/>
      <c r="BBE1" s="24"/>
      <c r="BBF1" s="24"/>
      <c r="BBG1" s="24"/>
      <c r="BBH1" s="24"/>
      <c r="BBI1" s="24"/>
      <c r="BBJ1" s="24"/>
      <c r="BBK1" s="24"/>
      <c r="BBL1" s="24"/>
      <c r="BBM1" s="24"/>
      <c r="BBN1" s="24"/>
      <c r="BBO1" s="24"/>
      <c r="BBP1" s="24"/>
      <c r="BBQ1" s="24"/>
      <c r="BBR1" s="24"/>
      <c r="BBS1" s="24"/>
      <c r="BBT1" s="24"/>
      <c r="BBU1" s="24"/>
      <c r="BBV1" s="24"/>
      <c r="BBW1" s="24"/>
      <c r="BBX1" s="24"/>
      <c r="BBY1" s="24"/>
      <c r="BBZ1" s="24"/>
      <c r="BCA1" s="24"/>
      <c r="BCB1" s="24"/>
      <c r="BCC1" s="24"/>
      <c r="BCD1" s="24"/>
      <c r="BCE1" s="24"/>
      <c r="BCF1" s="24"/>
      <c r="BCG1" s="24"/>
      <c r="BCH1" s="24"/>
      <c r="BCI1" s="24"/>
      <c r="BCJ1" s="24"/>
      <c r="BCK1" s="24"/>
      <c r="BCL1" s="24"/>
      <c r="BCM1" s="24"/>
      <c r="BCN1" s="24"/>
      <c r="BCO1" s="24"/>
      <c r="BCP1" s="24"/>
      <c r="BCQ1" s="24"/>
      <c r="BCR1" s="24"/>
      <c r="BCS1" s="24"/>
      <c r="BCT1" s="24"/>
      <c r="BCU1" s="24"/>
      <c r="BCV1" s="24"/>
      <c r="BCW1" s="24"/>
      <c r="BCX1" s="24"/>
      <c r="BCY1" s="24"/>
      <c r="BCZ1" s="24"/>
      <c r="BDA1" s="24"/>
      <c r="BDB1" s="24"/>
      <c r="BDC1" s="24"/>
      <c r="BDD1" s="24"/>
      <c r="BDE1" s="24"/>
      <c r="BDF1" s="24"/>
      <c r="BDG1" s="24"/>
      <c r="BDH1" s="24"/>
      <c r="BDI1" s="24"/>
      <c r="BDJ1" s="24"/>
      <c r="BDK1" s="24"/>
      <c r="BDL1" s="24"/>
      <c r="BDM1" s="24"/>
      <c r="BDN1" s="24"/>
      <c r="BDO1" s="24"/>
      <c r="BDP1" s="24"/>
      <c r="BDQ1" s="24"/>
      <c r="BDR1" s="24"/>
      <c r="BDS1" s="24"/>
      <c r="BDT1" s="24"/>
      <c r="BDU1" s="24"/>
      <c r="BDV1" s="24"/>
      <c r="BDW1" s="24"/>
      <c r="BDX1" s="24"/>
      <c r="BDY1" s="24"/>
      <c r="BDZ1" s="24"/>
      <c r="BEA1" s="24"/>
      <c r="BEB1" s="24"/>
      <c r="BEC1" s="24"/>
      <c r="BED1" s="24"/>
      <c r="BEE1" s="24"/>
      <c r="BEF1" s="24"/>
      <c r="BEG1" s="24"/>
      <c r="BEH1" s="24"/>
      <c r="BEI1" s="24"/>
      <c r="BEJ1" s="24"/>
      <c r="BEK1" s="24"/>
      <c r="BEL1" s="24"/>
      <c r="BEM1" s="24"/>
      <c r="BEN1" s="24"/>
      <c r="BEO1" s="24"/>
      <c r="BEP1" s="24"/>
      <c r="BEQ1" s="24"/>
      <c r="BER1" s="24"/>
      <c r="BES1" s="24"/>
      <c r="BET1" s="24"/>
      <c r="BEU1" s="24"/>
      <c r="BEV1" s="24"/>
      <c r="BEW1" s="24"/>
      <c r="BEX1" s="24"/>
      <c r="BEY1" s="24"/>
      <c r="BEZ1" s="24"/>
      <c r="BFA1" s="24"/>
      <c r="BFB1" s="24"/>
      <c r="BFC1" s="24"/>
      <c r="BFD1" s="24"/>
      <c r="BFE1" s="24"/>
      <c r="BFF1" s="24"/>
      <c r="BFG1" s="24"/>
      <c r="BFH1" s="24"/>
      <c r="BFI1" s="24"/>
      <c r="BFJ1" s="24"/>
      <c r="BFK1" s="24"/>
      <c r="BFL1" s="24"/>
      <c r="BFM1" s="24"/>
      <c r="BFN1" s="24"/>
      <c r="BFO1" s="24"/>
      <c r="BFP1" s="24"/>
      <c r="BFQ1" s="24"/>
      <c r="BFR1" s="24"/>
      <c r="BFS1" s="24"/>
      <c r="BFT1" s="24"/>
      <c r="BFU1" s="24"/>
      <c r="BFV1" s="24"/>
      <c r="BFW1" s="24"/>
      <c r="BFX1" s="24"/>
      <c r="BFY1" s="24"/>
      <c r="BFZ1" s="24"/>
      <c r="BGA1" s="24"/>
      <c r="BGB1" s="24"/>
      <c r="BGC1" s="24"/>
      <c r="BGD1" s="24"/>
      <c r="BGE1" s="24"/>
      <c r="BGF1" s="24"/>
      <c r="BGG1" s="24"/>
      <c r="BGH1" s="24"/>
      <c r="BGI1" s="24"/>
      <c r="BGJ1" s="24"/>
      <c r="BGK1" s="24"/>
      <c r="BGL1" s="24"/>
      <c r="BGM1" s="24"/>
      <c r="BGN1" s="24"/>
      <c r="BGO1" s="24"/>
      <c r="BGP1" s="24"/>
      <c r="BGQ1" s="24"/>
      <c r="BGR1" s="24"/>
      <c r="BGS1" s="24"/>
      <c r="BGT1" s="24"/>
      <c r="BGU1" s="24"/>
      <c r="BGV1" s="24"/>
      <c r="BGW1" s="24"/>
      <c r="BGX1" s="24"/>
      <c r="BGY1" s="24"/>
      <c r="BGZ1" s="24"/>
      <c r="BHA1" s="24"/>
      <c r="BHB1" s="24"/>
      <c r="BHC1" s="24"/>
      <c r="BHD1" s="24"/>
      <c r="BHE1" s="24"/>
      <c r="BHF1" s="24"/>
      <c r="BHG1" s="24"/>
      <c r="BHH1" s="24"/>
      <c r="BHI1" s="24"/>
      <c r="BHJ1" s="24"/>
      <c r="BHK1" s="24"/>
      <c r="BHL1" s="24"/>
      <c r="BHM1" s="24"/>
      <c r="BHN1" s="24"/>
      <c r="BHO1" s="24"/>
      <c r="BHP1" s="24"/>
      <c r="BHQ1" s="24"/>
      <c r="BHR1" s="24"/>
      <c r="BHS1" s="24"/>
      <c r="BHT1" s="24"/>
      <c r="BHU1" s="24"/>
      <c r="BHV1" s="24"/>
      <c r="BHW1" s="24"/>
      <c r="BHX1" s="24"/>
      <c r="BHY1" s="24"/>
      <c r="BHZ1" s="24"/>
      <c r="BIA1" s="24"/>
      <c r="BIB1" s="24"/>
      <c r="BIC1" s="24"/>
      <c r="BID1" s="24"/>
      <c r="BIE1" s="24"/>
      <c r="BIF1" s="24"/>
      <c r="BIG1" s="24"/>
      <c r="BIH1" s="24"/>
      <c r="BII1" s="24"/>
      <c r="BIJ1" s="24"/>
      <c r="BIK1" s="24"/>
      <c r="BIL1" s="24"/>
      <c r="BIM1" s="24"/>
      <c r="BIN1" s="24"/>
      <c r="BIO1" s="24"/>
      <c r="BIP1" s="24"/>
      <c r="BIQ1" s="24"/>
      <c r="BIR1" s="24"/>
      <c r="BIS1" s="24"/>
      <c r="BIT1" s="24"/>
      <c r="BIU1" s="24"/>
      <c r="BIV1" s="24"/>
      <c r="BIW1" s="24"/>
      <c r="BIX1" s="24"/>
      <c r="BIY1" s="24"/>
      <c r="BIZ1" s="24"/>
      <c r="BJA1" s="24"/>
      <c r="BJB1" s="24"/>
      <c r="BJC1" s="24"/>
      <c r="BJD1" s="24"/>
      <c r="BJE1" s="24"/>
      <c r="BJF1" s="24"/>
      <c r="BJG1" s="24"/>
      <c r="BJH1" s="24"/>
      <c r="BJI1" s="24"/>
      <c r="BJJ1" s="24"/>
      <c r="BJK1" s="24"/>
      <c r="BJL1" s="24"/>
      <c r="BJM1" s="24"/>
      <c r="BJN1" s="24"/>
      <c r="BJO1" s="24"/>
      <c r="BJP1" s="24"/>
      <c r="BJQ1" s="24"/>
      <c r="BJR1" s="24"/>
      <c r="BJS1" s="24"/>
      <c r="BJT1" s="24"/>
      <c r="BJU1" s="24"/>
      <c r="BJV1" s="24"/>
      <c r="BJW1" s="24"/>
      <c r="BJX1" s="24"/>
      <c r="BJY1" s="24"/>
      <c r="BJZ1" s="24"/>
      <c r="BKA1" s="24"/>
      <c r="BKB1" s="24"/>
      <c r="BKC1" s="24"/>
      <c r="BKD1" s="24"/>
      <c r="BKE1" s="24"/>
      <c r="BKF1" s="24"/>
      <c r="BKG1" s="24"/>
      <c r="BKH1" s="24"/>
      <c r="BKI1" s="24"/>
      <c r="BKJ1" s="24"/>
      <c r="BKK1" s="24"/>
      <c r="BKL1" s="24"/>
      <c r="BKM1" s="24"/>
      <c r="BKN1" s="24"/>
      <c r="BKO1" s="24"/>
      <c r="BKP1" s="24"/>
      <c r="BKQ1" s="24"/>
      <c r="BKR1" s="24"/>
      <c r="BKS1" s="24"/>
      <c r="BKT1" s="24"/>
      <c r="BKU1" s="24"/>
      <c r="BKV1" s="24"/>
      <c r="BKW1" s="24"/>
      <c r="BKX1" s="24"/>
      <c r="BKY1" s="24"/>
      <c r="BKZ1" s="24"/>
      <c r="BLA1" s="24"/>
      <c r="BLB1" s="24"/>
      <c r="BLC1" s="24"/>
      <c r="BLD1" s="24"/>
      <c r="BLE1" s="24"/>
      <c r="BLF1" s="24"/>
      <c r="BLG1" s="24"/>
      <c r="BLH1" s="24"/>
      <c r="BLI1" s="24"/>
      <c r="BLJ1" s="24"/>
      <c r="BLK1" s="24"/>
      <c r="BLL1" s="24"/>
      <c r="BLM1" s="24"/>
      <c r="BLN1" s="24"/>
      <c r="BLO1" s="24"/>
      <c r="BLP1" s="24"/>
      <c r="BLQ1" s="24"/>
      <c r="BLR1" s="24"/>
      <c r="BLS1" s="24"/>
      <c r="BLT1" s="24"/>
      <c r="BLU1" s="24"/>
      <c r="BLV1" s="24"/>
      <c r="BLW1" s="24"/>
      <c r="BLX1" s="24"/>
      <c r="BLY1" s="24"/>
      <c r="BLZ1" s="24"/>
      <c r="BMA1" s="24"/>
      <c r="BMB1" s="24"/>
      <c r="BMC1" s="24"/>
      <c r="BMD1" s="24"/>
      <c r="BME1" s="24"/>
      <c r="BMF1" s="24"/>
      <c r="BMG1" s="24"/>
      <c r="BMH1" s="24"/>
      <c r="BMI1" s="24"/>
      <c r="BMJ1" s="24"/>
      <c r="BMK1" s="24"/>
      <c r="BML1" s="24"/>
      <c r="BMM1" s="24"/>
      <c r="BMN1" s="24"/>
      <c r="BMO1" s="24"/>
      <c r="BMP1" s="24"/>
      <c r="BMQ1" s="24"/>
      <c r="BMR1" s="24"/>
      <c r="BMS1" s="24"/>
      <c r="BMT1" s="24"/>
      <c r="BMU1" s="24"/>
      <c r="BMV1" s="24"/>
      <c r="BMW1" s="24"/>
      <c r="BMX1" s="24"/>
      <c r="BMY1" s="24"/>
      <c r="BMZ1" s="24"/>
      <c r="BNA1" s="24"/>
      <c r="BNB1" s="24"/>
      <c r="BNC1" s="24"/>
      <c r="BND1" s="24"/>
      <c r="BNE1" s="24"/>
      <c r="BNF1" s="24"/>
      <c r="BNG1" s="24"/>
      <c r="BNH1" s="24"/>
      <c r="BNI1" s="24"/>
      <c r="BNJ1" s="24"/>
      <c r="BNK1" s="24"/>
      <c r="BNL1" s="24"/>
      <c r="BNM1" s="24"/>
      <c r="BNN1" s="24"/>
      <c r="BNO1" s="24"/>
      <c r="BNP1" s="24"/>
      <c r="BNQ1" s="24"/>
      <c r="BNR1" s="24"/>
      <c r="BNS1" s="24"/>
      <c r="BNT1" s="24"/>
      <c r="BNU1" s="24"/>
      <c r="BNV1" s="24"/>
      <c r="BNW1" s="24"/>
      <c r="BNX1" s="24"/>
      <c r="BNY1" s="24"/>
      <c r="BNZ1" s="24"/>
      <c r="BOA1" s="24"/>
      <c r="BOB1" s="24"/>
      <c r="BOC1" s="24"/>
      <c r="BOD1" s="24"/>
      <c r="BOE1" s="24"/>
      <c r="BOF1" s="24"/>
      <c r="BOG1" s="24"/>
      <c r="BOH1" s="24"/>
      <c r="BOI1" s="24"/>
      <c r="BOJ1" s="24"/>
      <c r="BOK1" s="24"/>
      <c r="BOL1" s="24"/>
      <c r="BOM1" s="24"/>
      <c r="BON1" s="24"/>
      <c r="BOO1" s="24"/>
      <c r="BOP1" s="24"/>
      <c r="BOQ1" s="24"/>
      <c r="BOR1" s="24"/>
      <c r="BOS1" s="24"/>
      <c r="BOT1" s="24"/>
      <c r="BOU1" s="24"/>
      <c r="BOV1" s="24"/>
      <c r="BOW1" s="24"/>
      <c r="BOX1" s="24"/>
      <c r="BOY1" s="24"/>
      <c r="BOZ1" s="24"/>
      <c r="BPA1" s="24"/>
      <c r="BPB1" s="24"/>
      <c r="BPC1" s="24"/>
      <c r="BPD1" s="24"/>
      <c r="BPE1" s="24"/>
      <c r="BPF1" s="24"/>
      <c r="BPG1" s="24"/>
      <c r="BPH1" s="24"/>
      <c r="BPI1" s="24"/>
      <c r="BPJ1" s="24"/>
      <c r="BPK1" s="24"/>
      <c r="BPL1" s="24"/>
      <c r="BPM1" s="24"/>
      <c r="BPN1" s="24"/>
      <c r="BPO1" s="24"/>
      <c r="BPP1" s="24"/>
      <c r="BPQ1" s="24"/>
      <c r="BPR1" s="24"/>
      <c r="BPS1" s="24"/>
      <c r="BPT1" s="24"/>
      <c r="BPU1" s="24"/>
      <c r="BPV1" s="24"/>
      <c r="BPW1" s="24"/>
      <c r="BPX1" s="24"/>
      <c r="BPY1" s="24"/>
      <c r="BPZ1" s="24"/>
      <c r="BQA1" s="24"/>
      <c r="BQB1" s="24"/>
      <c r="BQC1" s="24"/>
      <c r="BQD1" s="24"/>
      <c r="BQE1" s="24"/>
      <c r="BQF1" s="24"/>
      <c r="BQG1" s="24"/>
      <c r="BQH1" s="24"/>
      <c r="BQI1" s="24"/>
      <c r="BQJ1" s="24"/>
      <c r="BQK1" s="24"/>
      <c r="BQL1" s="24"/>
      <c r="BQM1" s="24"/>
      <c r="BQN1" s="24"/>
      <c r="BQO1" s="24"/>
      <c r="BQP1" s="24"/>
      <c r="BQQ1" s="24"/>
      <c r="BQR1" s="24"/>
      <c r="BQS1" s="24"/>
      <c r="BQT1" s="24"/>
      <c r="BQU1" s="24"/>
      <c r="BQV1" s="24"/>
      <c r="BQW1" s="24"/>
      <c r="BQX1" s="24"/>
      <c r="BQY1" s="24"/>
      <c r="BQZ1" s="24"/>
      <c r="BRA1" s="24"/>
      <c r="BRB1" s="24"/>
      <c r="BRC1" s="24"/>
      <c r="BRD1" s="24"/>
      <c r="BRE1" s="24"/>
      <c r="BRF1" s="24"/>
      <c r="BRG1" s="24"/>
      <c r="BRH1" s="24"/>
      <c r="BRI1" s="24"/>
      <c r="BRJ1" s="24"/>
      <c r="BRK1" s="24"/>
      <c r="BRL1" s="24"/>
      <c r="BRM1" s="24"/>
      <c r="BRN1" s="24"/>
      <c r="BRO1" s="24"/>
      <c r="BRP1" s="24"/>
      <c r="BRQ1" s="24"/>
      <c r="BRR1" s="24"/>
      <c r="BRS1" s="24"/>
      <c r="BRT1" s="24"/>
      <c r="BRU1" s="24"/>
      <c r="BRV1" s="24"/>
      <c r="BRW1" s="24"/>
      <c r="BRX1" s="24"/>
      <c r="BRY1" s="24"/>
      <c r="BRZ1" s="24"/>
      <c r="BSA1" s="24"/>
      <c r="BSB1" s="24"/>
      <c r="BSC1" s="24"/>
      <c r="BSD1" s="24"/>
      <c r="BSE1" s="24"/>
      <c r="BSF1" s="24"/>
      <c r="BSG1" s="24"/>
      <c r="BSH1" s="24"/>
      <c r="BSI1" s="24"/>
      <c r="BSJ1" s="24"/>
      <c r="BSK1" s="24"/>
      <c r="BSL1" s="24"/>
      <c r="BSM1" s="24"/>
      <c r="BSN1" s="24"/>
      <c r="BSO1" s="24"/>
      <c r="BSP1" s="24"/>
      <c r="BSQ1" s="24"/>
      <c r="BSR1" s="24"/>
      <c r="BSS1" s="24"/>
      <c r="BST1" s="24"/>
      <c r="BSU1" s="24"/>
      <c r="BSV1" s="24"/>
      <c r="BSW1" s="24"/>
      <c r="BSX1" s="24"/>
      <c r="BSY1" s="24"/>
      <c r="BSZ1" s="24"/>
      <c r="BTA1" s="24"/>
      <c r="BTB1" s="24"/>
      <c r="BTC1" s="24"/>
      <c r="BTD1" s="24"/>
      <c r="BTE1" s="24"/>
      <c r="BTF1" s="24"/>
      <c r="BTG1" s="24"/>
      <c r="BTH1" s="24"/>
      <c r="BTI1" s="24"/>
      <c r="BTJ1" s="24"/>
      <c r="BTK1" s="24"/>
      <c r="BTL1" s="24"/>
      <c r="BTM1" s="24"/>
      <c r="BTN1" s="24"/>
      <c r="BTO1" s="24"/>
      <c r="BTP1" s="24"/>
      <c r="BTQ1" s="24"/>
      <c r="BTR1" s="24"/>
      <c r="BTS1" s="24"/>
      <c r="BTT1" s="24"/>
      <c r="BTU1" s="24"/>
      <c r="BTV1" s="24"/>
      <c r="BTW1" s="24"/>
      <c r="BTX1" s="24"/>
      <c r="BTY1" s="24"/>
      <c r="BTZ1" s="24"/>
      <c r="BUA1" s="24"/>
      <c r="BUB1" s="24"/>
      <c r="BUC1" s="24"/>
      <c r="BUD1" s="24"/>
      <c r="BUE1" s="24"/>
      <c r="BUF1" s="24"/>
      <c r="BUG1" s="24"/>
      <c r="BUH1" s="24"/>
      <c r="BUI1" s="24"/>
      <c r="BUJ1" s="24"/>
      <c r="BUK1" s="24"/>
      <c r="BUL1" s="24"/>
      <c r="BUM1" s="24"/>
      <c r="BUN1" s="24"/>
      <c r="BUO1" s="24"/>
      <c r="BUP1" s="24"/>
      <c r="BUQ1" s="24"/>
      <c r="BUR1" s="24"/>
      <c r="BUS1" s="24"/>
      <c r="BUT1" s="24"/>
      <c r="BUU1" s="24"/>
      <c r="BUV1" s="24"/>
      <c r="BUW1" s="24"/>
      <c r="BUX1" s="24"/>
      <c r="BUY1" s="24"/>
      <c r="BUZ1" s="24"/>
      <c r="BVA1" s="24"/>
      <c r="BVB1" s="24"/>
      <c r="BVC1" s="24"/>
      <c r="BVD1" s="24"/>
      <c r="BVE1" s="24"/>
      <c r="BVF1" s="24"/>
      <c r="BVG1" s="24"/>
      <c r="BVH1" s="24"/>
      <c r="BVI1" s="24"/>
      <c r="BVJ1" s="24"/>
      <c r="BVK1" s="24"/>
      <c r="BVL1" s="24"/>
      <c r="BVM1" s="24"/>
      <c r="BVN1" s="24"/>
      <c r="BVO1" s="24"/>
      <c r="BVP1" s="24"/>
      <c r="BVQ1" s="24"/>
      <c r="BVR1" s="24"/>
      <c r="BVS1" s="24"/>
      <c r="BVT1" s="24"/>
      <c r="BVU1" s="24"/>
      <c r="BVV1" s="24"/>
      <c r="BVW1" s="24"/>
      <c r="BVX1" s="24"/>
      <c r="BVY1" s="24"/>
      <c r="BVZ1" s="24"/>
      <c r="BWA1" s="24"/>
      <c r="BWB1" s="24"/>
      <c r="BWC1" s="24"/>
      <c r="BWD1" s="24"/>
      <c r="BWE1" s="24"/>
      <c r="BWF1" s="24"/>
      <c r="BWG1" s="24"/>
      <c r="BWH1" s="24"/>
      <c r="BWI1" s="24"/>
      <c r="BWJ1" s="24"/>
      <c r="BWK1" s="24"/>
      <c r="BWL1" s="24"/>
      <c r="BWM1" s="24"/>
      <c r="BWN1" s="24"/>
      <c r="BWO1" s="24"/>
      <c r="BWP1" s="24"/>
      <c r="BWQ1" s="24"/>
      <c r="BWR1" s="24"/>
      <c r="BWS1" s="24"/>
      <c r="BWT1" s="24"/>
      <c r="BWU1" s="24"/>
      <c r="BWV1" s="24"/>
      <c r="BWW1" s="24"/>
      <c r="BWX1" s="24"/>
      <c r="BWY1" s="24"/>
      <c r="BWZ1" s="24"/>
      <c r="BXA1" s="24"/>
      <c r="BXB1" s="24"/>
      <c r="BXC1" s="24"/>
      <c r="BXD1" s="24"/>
      <c r="BXE1" s="24"/>
      <c r="BXF1" s="24"/>
      <c r="BXG1" s="24"/>
      <c r="BXH1" s="24"/>
      <c r="BXI1" s="24"/>
      <c r="BXJ1" s="24"/>
      <c r="BXK1" s="24"/>
      <c r="BXL1" s="24"/>
      <c r="BXM1" s="24"/>
      <c r="BXN1" s="24"/>
      <c r="BXO1" s="24"/>
      <c r="BXP1" s="24"/>
      <c r="BXQ1" s="24"/>
      <c r="BXR1" s="24"/>
      <c r="BXS1" s="24"/>
      <c r="BXT1" s="24"/>
      <c r="BXU1" s="24"/>
      <c r="BXV1" s="24"/>
      <c r="BXW1" s="24"/>
      <c r="BXX1" s="24"/>
      <c r="BXY1" s="24"/>
      <c r="BXZ1" s="24"/>
      <c r="BYA1" s="24"/>
      <c r="BYB1" s="24"/>
      <c r="BYC1" s="24"/>
      <c r="BYD1" s="24"/>
      <c r="BYE1" s="24"/>
      <c r="BYF1" s="24"/>
      <c r="BYG1" s="24"/>
      <c r="BYH1" s="24"/>
      <c r="BYI1" s="24"/>
      <c r="BYJ1" s="24"/>
      <c r="BYK1" s="24"/>
      <c r="BYL1" s="24"/>
      <c r="BYM1" s="24"/>
      <c r="BYN1" s="24"/>
      <c r="BYO1" s="24"/>
      <c r="BYP1" s="24"/>
      <c r="BYQ1" s="24"/>
      <c r="BYR1" s="24"/>
      <c r="BYS1" s="24"/>
      <c r="BYT1" s="24"/>
      <c r="BYU1" s="24"/>
      <c r="BYV1" s="24"/>
      <c r="BYW1" s="24"/>
      <c r="BYX1" s="24"/>
      <c r="BYY1" s="24"/>
      <c r="BYZ1" s="24"/>
      <c r="BZA1" s="24"/>
      <c r="BZB1" s="24"/>
      <c r="BZC1" s="24"/>
      <c r="BZD1" s="24"/>
      <c r="BZE1" s="24"/>
      <c r="BZF1" s="24"/>
      <c r="BZG1" s="24"/>
      <c r="BZH1" s="24"/>
      <c r="BZI1" s="24"/>
      <c r="BZJ1" s="24"/>
      <c r="BZK1" s="24"/>
      <c r="BZL1" s="24"/>
      <c r="BZM1" s="24"/>
      <c r="BZN1" s="24"/>
      <c r="BZO1" s="24"/>
      <c r="BZP1" s="24"/>
      <c r="BZQ1" s="24"/>
      <c r="BZR1" s="24"/>
      <c r="BZS1" s="24"/>
      <c r="BZT1" s="24"/>
      <c r="BZU1" s="24"/>
      <c r="BZV1" s="24"/>
      <c r="BZW1" s="24"/>
      <c r="BZX1" s="24"/>
      <c r="BZY1" s="24"/>
      <c r="BZZ1" s="24"/>
      <c r="CAA1" s="24"/>
      <c r="CAB1" s="24"/>
      <c r="CAC1" s="24"/>
      <c r="CAD1" s="24"/>
      <c r="CAE1" s="24"/>
      <c r="CAF1" s="24"/>
      <c r="CAG1" s="24"/>
      <c r="CAH1" s="24"/>
      <c r="CAI1" s="24"/>
      <c r="CAJ1" s="24"/>
      <c r="CAK1" s="24"/>
      <c r="CAL1" s="24"/>
      <c r="CAM1" s="24"/>
      <c r="CAN1" s="24"/>
      <c r="CAO1" s="24"/>
      <c r="CAP1" s="24"/>
      <c r="CAQ1" s="24"/>
      <c r="CAR1" s="24"/>
      <c r="CAS1" s="24"/>
      <c r="CAT1" s="24"/>
      <c r="CAU1" s="24"/>
      <c r="CAV1" s="24"/>
      <c r="CAW1" s="24"/>
      <c r="CAX1" s="24"/>
      <c r="CAY1" s="24"/>
      <c r="CAZ1" s="24"/>
      <c r="CBA1" s="24"/>
      <c r="CBB1" s="24"/>
      <c r="CBC1" s="24"/>
      <c r="CBD1" s="24"/>
      <c r="CBE1" s="24"/>
      <c r="CBF1" s="24"/>
      <c r="CBG1" s="24"/>
      <c r="CBH1" s="24"/>
      <c r="CBI1" s="24"/>
      <c r="CBJ1" s="24"/>
      <c r="CBK1" s="24"/>
      <c r="CBL1" s="24"/>
      <c r="CBM1" s="24"/>
      <c r="CBN1" s="24"/>
      <c r="CBO1" s="24"/>
      <c r="CBP1" s="24"/>
      <c r="CBQ1" s="24"/>
      <c r="CBR1" s="24"/>
      <c r="CBS1" s="24"/>
      <c r="CBT1" s="24"/>
      <c r="CBU1" s="24"/>
      <c r="CBV1" s="24"/>
      <c r="CBW1" s="24"/>
      <c r="CBX1" s="24"/>
      <c r="CBY1" s="24"/>
      <c r="CBZ1" s="24"/>
      <c r="CCA1" s="24"/>
      <c r="CCB1" s="24"/>
      <c r="CCC1" s="24"/>
      <c r="CCD1" s="24"/>
      <c r="CCE1" s="24"/>
      <c r="CCF1" s="24"/>
      <c r="CCG1" s="24"/>
      <c r="CCH1" s="24"/>
      <c r="CCI1" s="24"/>
      <c r="CCJ1" s="24"/>
      <c r="CCK1" s="24"/>
      <c r="CCL1" s="24"/>
      <c r="CCM1" s="24"/>
      <c r="CCN1" s="24"/>
      <c r="CCO1" s="24"/>
      <c r="CCP1" s="24"/>
      <c r="CCQ1" s="24"/>
      <c r="CCR1" s="24"/>
      <c r="CCS1" s="24"/>
      <c r="CCT1" s="24"/>
      <c r="CCU1" s="24"/>
      <c r="CCV1" s="24"/>
      <c r="CCW1" s="24"/>
      <c r="CCX1" s="24"/>
      <c r="CCY1" s="24"/>
      <c r="CCZ1" s="24"/>
      <c r="CDA1" s="24"/>
      <c r="CDB1" s="24"/>
      <c r="CDC1" s="24"/>
      <c r="CDD1" s="24"/>
      <c r="CDE1" s="24"/>
      <c r="CDF1" s="24"/>
      <c r="CDG1" s="24"/>
      <c r="CDH1" s="24"/>
      <c r="CDI1" s="24"/>
      <c r="CDJ1" s="24"/>
      <c r="CDK1" s="24"/>
      <c r="CDL1" s="24"/>
      <c r="CDM1" s="24"/>
      <c r="CDN1" s="24"/>
      <c r="CDO1" s="24"/>
      <c r="CDP1" s="24"/>
      <c r="CDQ1" s="24"/>
      <c r="CDR1" s="24"/>
      <c r="CDS1" s="24"/>
      <c r="CDT1" s="24"/>
      <c r="CDU1" s="24"/>
      <c r="CDV1" s="24"/>
      <c r="CDW1" s="24"/>
      <c r="CDX1" s="24"/>
      <c r="CDY1" s="24"/>
      <c r="CDZ1" s="24"/>
      <c r="CEA1" s="24"/>
      <c r="CEB1" s="24"/>
      <c r="CEC1" s="24"/>
      <c r="CED1" s="24"/>
      <c r="CEE1" s="24"/>
      <c r="CEF1" s="24"/>
      <c r="CEG1" s="24"/>
      <c r="CEH1" s="24"/>
      <c r="CEI1" s="24"/>
      <c r="CEJ1" s="24"/>
      <c r="CEK1" s="24"/>
      <c r="CEL1" s="24"/>
      <c r="CEM1" s="24"/>
      <c r="CEN1" s="24"/>
      <c r="CEO1" s="24"/>
      <c r="CEP1" s="24"/>
      <c r="CEQ1" s="24"/>
      <c r="CER1" s="24"/>
      <c r="CES1" s="24"/>
      <c r="CET1" s="24"/>
      <c r="CEU1" s="24"/>
      <c r="CEV1" s="24"/>
      <c r="CEW1" s="24"/>
      <c r="CEX1" s="24"/>
      <c r="CEY1" s="24"/>
      <c r="CEZ1" s="24"/>
      <c r="CFA1" s="24"/>
      <c r="CFB1" s="24"/>
      <c r="CFC1" s="24"/>
      <c r="CFD1" s="24"/>
      <c r="CFE1" s="24"/>
      <c r="CFF1" s="24"/>
      <c r="CFG1" s="24"/>
      <c r="CFH1" s="24"/>
      <c r="CFI1" s="24"/>
      <c r="CFJ1" s="24"/>
      <c r="CFK1" s="24"/>
      <c r="CFL1" s="24"/>
      <c r="CFM1" s="24"/>
      <c r="CFN1" s="24"/>
      <c r="CFO1" s="24"/>
      <c r="CFP1" s="24"/>
      <c r="CFQ1" s="24"/>
      <c r="CFR1" s="24"/>
      <c r="CFS1" s="24"/>
      <c r="CFT1" s="24"/>
      <c r="CFU1" s="24"/>
      <c r="CFV1" s="24"/>
      <c r="CFW1" s="24"/>
      <c r="CFX1" s="24"/>
      <c r="CFY1" s="24"/>
      <c r="CFZ1" s="24"/>
      <c r="CGA1" s="24"/>
      <c r="CGB1" s="24"/>
      <c r="CGC1" s="24"/>
      <c r="CGD1" s="24"/>
      <c r="CGE1" s="24"/>
      <c r="CGF1" s="24"/>
      <c r="CGG1" s="24"/>
      <c r="CGH1" s="24"/>
      <c r="CGI1" s="24"/>
      <c r="CGJ1" s="24"/>
      <c r="CGK1" s="24"/>
      <c r="CGL1" s="24"/>
      <c r="CGM1" s="24"/>
      <c r="CGN1" s="24"/>
      <c r="CGO1" s="24"/>
      <c r="CGP1" s="24"/>
      <c r="CGQ1" s="24"/>
      <c r="CGR1" s="24"/>
      <c r="CGS1" s="24"/>
      <c r="CGT1" s="24"/>
      <c r="CGU1" s="24"/>
      <c r="CGV1" s="24"/>
      <c r="CGW1" s="24"/>
      <c r="CGX1" s="24"/>
      <c r="CGY1" s="24"/>
      <c r="CGZ1" s="24"/>
      <c r="CHA1" s="24"/>
      <c r="CHB1" s="24"/>
      <c r="CHC1" s="24"/>
      <c r="CHD1" s="24"/>
      <c r="CHE1" s="24"/>
      <c r="CHF1" s="24"/>
      <c r="CHG1" s="24"/>
      <c r="CHH1" s="24"/>
      <c r="CHI1" s="24"/>
      <c r="CHJ1" s="24"/>
      <c r="CHK1" s="24"/>
      <c r="CHL1" s="24"/>
      <c r="CHM1" s="24"/>
      <c r="CHN1" s="24"/>
      <c r="CHO1" s="24"/>
      <c r="CHP1" s="24"/>
      <c r="CHQ1" s="24"/>
      <c r="CHR1" s="24"/>
      <c r="CHS1" s="24"/>
      <c r="CHT1" s="24"/>
      <c r="CHU1" s="24"/>
      <c r="CHV1" s="24"/>
      <c r="CHW1" s="24"/>
      <c r="CHX1" s="24"/>
      <c r="CHY1" s="24"/>
      <c r="CHZ1" s="24"/>
      <c r="CIA1" s="24"/>
      <c r="CIB1" s="24"/>
      <c r="CIC1" s="24"/>
      <c r="CID1" s="24"/>
      <c r="CIE1" s="24"/>
      <c r="CIF1" s="24"/>
      <c r="CIG1" s="24"/>
      <c r="CIH1" s="24"/>
      <c r="CII1" s="24"/>
      <c r="CIJ1" s="24"/>
      <c r="CIK1" s="24"/>
      <c r="CIL1" s="24"/>
      <c r="CIM1" s="24"/>
      <c r="CIN1" s="24"/>
      <c r="CIO1" s="24"/>
      <c r="CIP1" s="24"/>
      <c r="CIQ1" s="24"/>
      <c r="CIR1" s="24"/>
      <c r="CIS1" s="24"/>
      <c r="CIT1" s="24"/>
      <c r="CIU1" s="24"/>
      <c r="CIV1" s="24"/>
      <c r="CIW1" s="24"/>
      <c r="CIX1" s="24"/>
      <c r="CIY1" s="24"/>
      <c r="CIZ1" s="24"/>
      <c r="CJA1" s="24"/>
      <c r="CJB1" s="24"/>
      <c r="CJC1" s="24"/>
      <c r="CJD1" s="24"/>
      <c r="CJE1" s="24"/>
      <c r="CJF1" s="24"/>
      <c r="CJG1" s="24"/>
      <c r="CJH1" s="24"/>
      <c r="CJI1" s="24"/>
      <c r="CJJ1" s="24"/>
      <c r="CJK1" s="24"/>
      <c r="CJL1" s="24"/>
      <c r="CJM1" s="24"/>
      <c r="CJN1" s="24"/>
      <c r="CJO1" s="24"/>
      <c r="CJP1" s="24"/>
      <c r="CJQ1" s="24"/>
      <c r="CJR1" s="24"/>
      <c r="CJS1" s="24"/>
      <c r="CJT1" s="24"/>
      <c r="CJU1" s="24"/>
      <c r="CJV1" s="24"/>
      <c r="CJW1" s="24"/>
      <c r="CJX1" s="24"/>
      <c r="CJY1" s="24"/>
      <c r="CJZ1" s="24"/>
      <c r="CKA1" s="24"/>
      <c r="CKB1" s="24"/>
      <c r="CKC1" s="24"/>
      <c r="CKD1" s="24"/>
      <c r="CKE1" s="24"/>
      <c r="CKF1" s="24"/>
      <c r="CKG1" s="24"/>
      <c r="CKH1" s="24"/>
      <c r="CKI1" s="24"/>
      <c r="CKJ1" s="24"/>
      <c r="CKK1" s="24"/>
      <c r="CKL1" s="24"/>
      <c r="CKM1" s="24"/>
      <c r="CKN1" s="24"/>
      <c r="CKO1" s="24"/>
      <c r="CKP1" s="24"/>
      <c r="CKQ1" s="24"/>
      <c r="CKR1" s="24"/>
      <c r="CKS1" s="24"/>
      <c r="CKT1" s="24"/>
      <c r="CKU1" s="24"/>
      <c r="CKV1" s="24"/>
      <c r="CKW1" s="24"/>
      <c r="CKX1" s="24"/>
      <c r="CKY1" s="24"/>
      <c r="CKZ1" s="24"/>
      <c r="CLA1" s="24"/>
      <c r="CLB1" s="24"/>
      <c r="CLC1" s="24"/>
      <c r="CLD1" s="24"/>
      <c r="CLE1" s="24"/>
      <c r="CLF1" s="24"/>
      <c r="CLG1" s="24"/>
      <c r="CLH1" s="24"/>
      <c r="CLI1" s="24"/>
      <c r="CLJ1" s="24"/>
      <c r="CLK1" s="24"/>
      <c r="CLL1" s="24"/>
      <c r="CLM1" s="24"/>
      <c r="CLN1" s="24"/>
      <c r="CLO1" s="24"/>
      <c r="CLP1" s="24"/>
      <c r="CLQ1" s="24"/>
      <c r="CLR1" s="24"/>
      <c r="CLS1" s="24"/>
      <c r="CLT1" s="24"/>
      <c r="CLU1" s="24"/>
      <c r="CLV1" s="24"/>
      <c r="CLW1" s="24"/>
      <c r="CLX1" s="24"/>
      <c r="CLY1" s="24"/>
      <c r="CLZ1" s="24"/>
      <c r="CMA1" s="24"/>
      <c r="CMB1" s="24"/>
      <c r="CMC1" s="24"/>
      <c r="CMD1" s="24"/>
      <c r="CME1" s="24"/>
      <c r="CMF1" s="24"/>
      <c r="CMG1" s="24"/>
      <c r="CMH1" s="24"/>
      <c r="CMI1" s="24"/>
      <c r="CMJ1" s="24"/>
      <c r="CMK1" s="24"/>
      <c r="CML1" s="24"/>
      <c r="CMM1" s="24"/>
      <c r="CMN1" s="24"/>
      <c r="CMO1" s="24"/>
      <c r="CMP1" s="24"/>
      <c r="CMQ1" s="24"/>
      <c r="CMR1" s="24"/>
      <c r="CMS1" s="24"/>
      <c r="CMT1" s="24"/>
      <c r="CMU1" s="24"/>
      <c r="CMV1" s="24"/>
      <c r="CMW1" s="24"/>
      <c r="CMX1" s="24"/>
      <c r="CMY1" s="24"/>
      <c r="CMZ1" s="24"/>
      <c r="CNA1" s="24"/>
      <c r="CNB1" s="24"/>
      <c r="CNC1" s="24"/>
      <c r="CND1" s="24"/>
      <c r="CNE1" s="24"/>
      <c r="CNF1" s="24"/>
      <c r="CNG1" s="24"/>
      <c r="CNH1" s="24"/>
      <c r="CNI1" s="24"/>
      <c r="CNJ1" s="24"/>
      <c r="CNK1" s="24"/>
      <c r="CNL1" s="24"/>
      <c r="CNM1" s="24"/>
      <c r="CNN1" s="24"/>
      <c r="CNO1" s="24"/>
      <c r="CNP1" s="24"/>
      <c r="CNQ1" s="24"/>
      <c r="CNR1" s="24"/>
      <c r="CNS1" s="24"/>
      <c r="CNT1" s="24"/>
      <c r="CNU1" s="24"/>
      <c r="CNV1" s="24"/>
      <c r="CNW1" s="24"/>
      <c r="CNX1" s="24"/>
      <c r="CNY1" s="24"/>
      <c r="CNZ1" s="24"/>
      <c r="COA1" s="24"/>
      <c r="COB1" s="24"/>
      <c r="COC1" s="24"/>
      <c r="COD1" s="24"/>
      <c r="COE1" s="24"/>
      <c r="COF1" s="24"/>
      <c r="COG1" s="24"/>
      <c r="COH1" s="24"/>
      <c r="COI1" s="24"/>
      <c r="COJ1" s="24"/>
      <c r="COK1" s="24"/>
      <c r="COL1" s="24"/>
      <c r="COM1" s="24"/>
      <c r="CON1" s="24"/>
      <c r="COO1" s="24"/>
      <c r="COP1" s="24"/>
      <c r="COQ1" s="24"/>
      <c r="COR1" s="24"/>
      <c r="COS1" s="24"/>
      <c r="COT1" s="24"/>
      <c r="COU1" s="24"/>
      <c r="COV1" s="24"/>
      <c r="COW1" s="24"/>
      <c r="COX1" s="24"/>
      <c r="COY1" s="24"/>
      <c r="COZ1" s="24"/>
      <c r="CPA1" s="24"/>
      <c r="CPB1" s="24"/>
      <c r="CPC1" s="24"/>
      <c r="CPD1" s="24"/>
      <c r="CPE1" s="24"/>
      <c r="CPF1" s="24"/>
      <c r="CPG1" s="24"/>
      <c r="CPH1" s="24"/>
      <c r="CPI1" s="24"/>
      <c r="CPJ1" s="24"/>
      <c r="CPK1" s="24"/>
      <c r="CPL1" s="24"/>
      <c r="CPM1" s="24"/>
      <c r="CPN1" s="24"/>
      <c r="CPO1" s="24"/>
      <c r="CPP1" s="24"/>
      <c r="CPQ1" s="24"/>
      <c r="CPR1" s="24"/>
      <c r="CPS1" s="24"/>
      <c r="CPT1" s="24"/>
      <c r="CPU1" s="24"/>
      <c r="CPV1" s="24"/>
      <c r="CPW1" s="24"/>
      <c r="CPX1" s="24"/>
      <c r="CPY1" s="24"/>
      <c r="CPZ1" s="24"/>
      <c r="CQA1" s="24"/>
      <c r="CQB1" s="24"/>
      <c r="CQC1" s="24"/>
      <c r="CQD1" s="24"/>
      <c r="CQE1" s="24"/>
      <c r="CQF1" s="24"/>
      <c r="CQG1" s="24"/>
      <c r="CQH1" s="24"/>
      <c r="CQI1" s="24"/>
      <c r="CQJ1" s="24"/>
      <c r="CQK1" s="24"/>
      <c r="CQL1" s="24"/>
      <c r="CQM1" s="24"/>
      <c r="CQN1" s="24"/>
      <c r="CQO1" s="24"/>
      <c r="CQP1" s="24"/>
      <c r="CQQ1" s="24"/>
      <c r="CQR1" s="24"/>
      <c r="CQS1" s="24"/>
      <c r="CQT1" s="24"/>
      <c r="CQU1" s="24"/>
      <c r="CQV1" s="24"/>
      <c r="CQW1" s="24"/>
      <c r="CQX1" s="24"/>
      <c r="CQY1" s="24"/>
      <c r="CQZ1" s="24"/>
      <c r="CRA1" s="24"/>
      <c r="CRB1" s="24"/>
      <c r="CRC1" s="24"/>
      <c r="CRD1" s="24"/>
      <c r="CRE1" s="24"/>
      <c r="CRF1" s="24"/>
      <c r="CRG1" s="24"/>
      <c r="CRH1" s="24"/>
      <c r="CRI1" s="24"/>
      <c r="CRJ1" s="24"/>
      <c r="CRK1" s="24"/>
      <c r="CRL1" s="24"/>
      <c r="CRM1" s="24"/>
      <c r="CRN1" s="24"/>
      <c r="CRO1" s="24"/>
      <c r="CRP1" s="24"/>
      <c r="CRQ1" s="24"/>
      <c r="CRR1" s="24"/>
      <c r="CRS1" s="24"/>
      <c r="CRT1" s="24"/>
      <c r="CRU1" s="24"/>
      <c r="CRV1" s="24"/>
      <c r="CRW1" s="24"/>
      <c r="CRX1" s="24"/>
      <c r="CRY1" s="24"/>
      <c r="CRZ1" s="24"/>
      <c r="CSA1" s="24"/>
      <c r="CSB1" s="24"/>
      <c r="CSC1" s="24"/>
      <c r="CSD1" s="24"/>
      <c r="CSE1" s="24"/>
      <c r="CSF1" s="24"/>
      <c r="CSG1" s="24"/>
      <c r="CSH1" s="24"/>
      <c r="CSI1" s="24"/>
      <c r="CSJ1" s="24"/>
      <c r="CSK1" s="24"/>
      <c r="CSL1" s="24"/>
      <c r="CSM1" s="24"/>
      <c r="CSN1" s="24"/>
      <c r="CSO1" s="24"/>
      <c r="CSP1" s="24"/>
      <c r="CSQ1" s="24"/>
      <c r="CSR1" s="24"/>
      <c r="CSS1" s="24"/>
      <c r="CST1" s="24"/>
      <c r="CSU1" s="24"/>
      <c r="CSV1" s="24"/>
      <c r="CSW1" s="24"/>
      <c r="CSX1" s="24"/>
      <c r="CSY1" s="24"/>
      <c r="CSZ1" s="24"/>
      <c r="CTA1" s="24"/>
      <c r="CTB1" s="24"/>
      <c r="CTC1" s="24"/>
      <c r="CTD1" s="24"/>
      <c r="CTE1" s="24"/>
      <c r="CTF1" s="24"/>
      <c r="CTG1" s="24"/>
      <c r="CTH1" s="24"/>
      <c r="CTI1" s="24"/>
      <c r="CTJ1" s="24"/>
      <c r="CTK1" s="24"/>
      <c r="CTL1" s="24"/>
      <c r="CTM1" s="24"/>
      <c r="CTN1" s="24"/>
      <c r="CTO1" s="24"/>
      <c r="CTP1" s="24"/>
      <c r="CTQ1" s="24"/>
      <c r="CTR1" s="24"/>
      <c r="CTS1" s="24"/>
      <c r="CTT1" s="24"/>
      <c r="CTU1" s="24"/>
      <c r="CTV1" s="24"/>
      <c r="CTW1" s="24"/>
      <c r="CTX1" s="24"/>
      <c r="CTY1" s="24"/>
      <c r="CTZ1" s="24"/>
      <c r="CUA1" s="24"/>
      <c r="CUB1" s="24"/>
      <c r="CUC1" s="24"/>
      <c r="CUD1" s="24"/>
      <c r="CUE1" s="24"/>
      <c r="CUF1" s="24"/>
      <c r="CUG1" s="24"/>
      <c r="CUH1" s="24"/>
      <c r="CUI1" s="24"/>
      <c r="CUJ1" s="24"/>
      <c r="CUK1" s="24"/>
      <c r="CUL1" s="24"/>
      <c r="CUM1" s="24"/>
      <c r="CUN1" s="24"/>
      <c r="CUO1" s="24"/>
      <c r="CUP1" s="24"/>
      <c r="CUQ1" s="24"/>
      <c r="CUR1" s="24"/>
      <c r="CUS1" s="24"/>
      <c r="CUT1" s="24"/>
      <c r="CUU1" s="24"/>
      <c r="CUV1" s="24"/>
      <c r="CUW1" s="24"/>
      <c r="CUX1" s="24"/>
      <c r="CUY1" s="24"/>
      <c r="CUZ1" s="24"/>
      <c r="CVA1" s="24"/>
      <c r="CVB1" s="24"/>
      <c r="CVC1" s="24"/>
      <c r="CVD1" s="24"/>
      <c r="CVE1" s="24"/>
      <c r="CVF1" s="24"/>
      <c r="CVG1" s="24"/>
      <c r="CVH1" s="24"/>
      <c r="CVI1" s="24"/>
      <c r="CVJ1" s="24"/>
      <c r="CVK1" s="24"/>
      <c r="CVL1" s="24"/>
      <c r="CVM1" s="24"/>
      <c r="CVN1" s="24"/>
      <c r="CVO1" s="24"/>
      <c r="CVP1" s="24"/>
      <c r="CVQ1" s="24"/>
      <c r="CVR1" s="24"/>
      <c r="CVS1" s="24"/>
      <c r="CVT1" s="24"/>
      <c r="CVU1" s="24"/>
      <c r="CVV1" s="24"/>
      <c r="CVW1" s="24"/>
      <c r="CVX1" s="24"/>
      <c r="CVY1" s="24"/>
      <c r="CVZ1" s="24"/>
      <c r="CWA1" s="24"/>
      <c r="CWB1" s="24"/>
      <c r="CWC1" s="24"/>
      <c r="CWD1" s="24"/>
      <c r="CWE1" s="24"/>
      <c r="CWF1" s="24"/>
      <c r="CWG1" s="24"/>
      <c r="CWH1" s="24"/>
      <c r="CWI1" s="24"/>
      <c r="CWJ1" s="24"/>
      <c r="CWK1" s="24"/>
      <c r="CWL1" s="24"/>
      <c r="CWM1" s="24"/>
      <c r="CWN1" s="24"/>
      <c r="CWO1" s="24"/>
      <c r="CWP1" s="24"/>
      <c r="CWQ1" s="24"/>
      <c r="CWR1" s="24"/>
      <c r="CWS1" s="24"/>
      <c r="CWT1" s="24"/>
      <c r="CWU1" s="24"/>
      <c r="CWV1" s="24"/>
      <c r="CWW1" s="24"/>
      <c r="CWX1" s="24"/>
      <c r="CWY1" s="24"/>
      <c r="CWZ1" s="24"/>
      <c r="CXA1" s="24"/>
      <c r="CXB1" s="24"/>
      <c r="CXC1" s="24"/>
      <c r="CXD1" s="24"/>
      <c r="CXE1" s="24"/>
      <c r="CXF1" s="24"/>
      <c r="CXG1" s="24"/>
      <c r="CXH1" s="24"/>
      <c r="CXI1" s="24"/>
      <c r="CXJ1" s="24"/>
      <c r="CXK1" s="24"/>
      <c r="CXL1" s="24"/>
      <c r="CXM1" s="24"/>
      <c r="CXN1" s="24"/>
      <c r="CXO1" s="24"/>
      <c r="CXP1" s="24"/>
      <c r="CXQ1" s="24"/>
      <c r="CXR1" s="24"/>
      <c r="CXS1" s="24"/>
      <c r="CXT1" s="24"/>
      <c r="CXU1" s="24"/>
      <c r="CXV1" s="24"/>
      <c r="CXW1" s="24"/>
      <c r="CXX1" s="24"/>
      <c r="CXY1" s="24"/>
      <c r="CXZ1" s="24"/>
      <c r="CYA1" s="24"/>
      <c r="CYB1" s="24"/>
      <c r="CYC1" s="24"/>
      <c r="CYD1" s="24"/>
      <c r="CYE1" s="24"/>
      <c r="CYF1" s="24"/>
      <c r="CYG1" s="24"/>
      <c r="CYH1" s="24"/>
      <c r="CYI1" s="24"/>
      <c r="CYJ1" s="24"/>
      <c r="CYK1" s="24"/>
      <c r="CYL1" s="24"/>
      <c r="CYM1" s="24"/>
      <c r="CYN1" s="24"/>
      <c r="CYO1" s="24"/>
      <c r="CYP1" s="24"/>
      <c r="CYQ1" s="24"/>
      <c r="CYR1" s="24"/>
      <c r="CYS1" s="24"/>
      <c r="CYT1" s="24"/>
      <c r="CYU1" s="24"/>
      <c r="CYV1" s="24"/>
      <c r="CYW1" s="24"/>
      <c r="CYX1" s="24"/>
      <c r="CYY1" s="24"/>
      <c r="CYZ1" s="24"/>
      <c r="CZA1" s="24"/>
      <c r="CZB1" s="24"/>
      <c r="CZC1" s="24"/>
      <c r="CZD1" s="24"/>
      <c r="CZE1" s="24"/>
      <c r="CZF1" s="24"/>
      <c r="CZG1" s="24"/>
      <c r="CZH1" s="24"/>
      <c r="CZI1" s="24"/>
      <c r="CZJ1" s="24"/>
      <c r="CZK1" s="24"/>
      <c r="CZL1" s="24"/>
      <c r="CZM1" s="24"/>
      <c r="CZN1" s="24"/>
      <c r="CZO1" s="24"/>
      <c r="CZP1" s="24"/>
      <c r="CZQ1" s="24"/>
      <c r="CZR1" s="24"/>
      <c r="CZS1" s="24"/>
      <c r="CZT1" s="24"/>
      <c r="CZU1" s="24"/>
      <c r="CZV1" s="24"/>
      <c r="CZW1" s="24"/>
      <c r="CZX1" s="24"/>
      <c r="CZY1" s="24"/>
      <c r="CZZ1" s="24"/>
      <c r="DAA1" s="24"/>
      <c r="DAB1" s="24"/>
      <c r="DAC1" s="24"/>
      <c r="DAD1" s="24"/>
      <c r="DAE1" s="24"/>
      <c r="DAF1" s="24"/>
      <c r="DAG1" s="24"/>
      <c r="DAH1" s="24"/>
      <c r="DAI1" s="24"/>
      <c r="DAJ1" s="24"/>
      <c r="DAK1" s="24"/>
      <c r="DAL1" s="24"/>
      <c r="DAM1" s="24"/>
      <c r="DAN1" s="24"/>
      <c r="DAO1" s="24"/>
      <c r="DAP1" s="24"/>
      <c r="DAQ1" s="24"/>
      <c r="DAR1" s="24"/>
      <c r="DAS1" s="24"/>
      <c r="DAT1" s="24"/>
      <c r="DAU1" s="24"/>
      <c r="DAV1" s="24"/>
      <c r="DAW1" s="24"/>
      <c r="DAX1" s="24"/>
      <c r="DAY1" s="24"/>
      <c r="DAZ1" s="24"/>
      <c r="DBA1" s="24"/>
      <c r="DBB1" s="24"/>
      <c r="DBC1" s="24"/>
      <c r="DBD1" s="24"/>
      <c r="DBE1" s="24"/>
      <c r="DBF1" s="24"/>
      <c r="DBG1" s="24"/>
      <c r="DBH1" s="24"/>
      <c r="DBI1" s="24"/>
      <c r="DBJ1" s="24"/>
      <c r="DBK1" s="24"/>
      <c r="DBL1" s="24"/>
      <c r="DBM1" s="24"/>
      <c r="DBN1" s="24"/>
      <c r="DBO1" s="24"/>
      <c r="DBP1" s="24"/>
      <c r="DBQ1" s="24"/>
      <c r="DBR1" s="24"/>
      <c r="DBS1" s="24"/>
      <c r="DBT1" s="24"/>
      <c r="DBU1" s="24"/>
      <c r="DBV1" s="24"/>
      <c r="DBW1" s="24"/>
      <c r="DBX1" s="24"/>
      <c r="DBY1" s="24"/>
      <c r="DBZ1" s="24"/>
      <c r="DCA1" s="24"/>
      <c r="DCB1" s="24"/>
      <c r="DCC1" s="24"/>
      <c r="DCD1" s="24"/>
      <c r="DCE1" s="24"/>
      <c r="DCF1" s="24"/>
      <c r="DCG1" s="24"/>
      <c r="DCH1" s="24"/>
      <c r="DCI1" s="24"/>
      <c r="DCJ1" s="24"/>
      <c r="DCK1" s="24"/>
      <c r="DCL1" s="24"/>
      <c r="DCM1" s="24"/>
      <c r="DCN1" s="24"/>
      <c r="DCO1" s="24"/>
      <c r="DCP1" s="24"/>
      <c r="DCQ1" s="24"/>
      <c r="DCR1" s="24"/>
      <c r="DCS1" s="24"/>
      <c r="DCT1" s="24"/>
      <c r="DCU1" s="24"/>
      <c r="DCV1" s="24"/>
      <c r="DCW1" s="24"/>
      <c r="DCX1" s="24"/>
      <c r="DCY1" s="24"/>
      <c r="DCZ1" s="24"/>
      <c r="DDA1" s="24"/>
      <c r="DDB1" s="24"/>
      <c r="DDC1" s="24"/>
      <c r="DDD1" s="24"/>
      <c r="DDE1" s="24"/>
      <c r="DDF1" s="24"/>
      <c r="DDG1" s="24"/>
      <c r="DDH1" s="24"/>
      <c r="DDI1" s="24"/>
      <c r="DDJ1" s="24"/>
      <c r="DDK1" s="24"/>
      <c r="DDL1" s="24"/>
      <c r="DDM1" s="24"/>
      <c r="DDN1" s="24"/>
      <c r="DDO1" s="24"/>
      <c r="DDP1" s="24"/>
      <c r="DDQ1" s="24"/>
      <c r="DDR1" s="24"/>
      <c r="DDS1" s="24"/>
      <c r="DDT1" s="24"/>
      <c r="DDU1" s="24"/>
      <c r="DDV1" s="24"/>
      <c r="DDW1" s="24"/>
      <c r="DDX1" s="24"/>
      <c r="DDY1" s="24"/>
      <c r="DDZ1" s="24"/>
      <c r="DEA1" s="24"/>
      <c r="DEB1" s="24"/>
      <c r="DEC1" s="24"/>
      <c r="DED1" s="24"/>
      <c r="DEE1" s="24"/>
      <c r="DEF1" s="24"/>
      <c r="DEG1" s="24"/>
      <c r="DEH1" s="24"/>
      <c r="DEI1" s="24"/>
      <c r="DEJ1" s="24"/>
      <c r="DEK1" s="24"/>
      <c r="DEL1" s="24"/>
      <c r="DEM1" s="24"/>
      <c r="DEN1" s="24"/>
      <c r="DEO1" s="24"/>
      <c r="DEP1" s="24"/>
      <c r="DEQ1" s="24"/>
      <c r="DER1" s="24"/>
      <c r="DES1" s="24"/>
      <c r="DET1" s="24"/>
      <c r="DEU1" s="24"/>
      <c r="DEV1" s="24"/>
      <c r="DEW1" s="24"/>
      <c r="DEX1" s="24"/>
      <c r="DEY1" s="24"/>
      <c r="DEZ1" s="24"/>
      <c r="DFA1" s="24"/>
      <c r="DFB1" s="24"/>
      <c r="DFC1" s="24"/>
      <c r="DFD1" s="24"/>
      <c r="DFE1" s="24"/>
      <c r="DFF1" s="24"/>
      <c r="DFG1" s="24"/>
      <c r="DFH1" s="24"/>
      <c r="DFI1" s="24"/>
      <c r="DFJ1" s="24"/>
      <c r="DFK1" s="24"/>
      <c r="DFL1" s="24"/>
      <c r="DFM1" s="24"/>
      <c r="DFN1" s="24"/>
      <c r="DFO1" s="24"/>
      <c r="DFP1" s="24"/>
      <c r="DFQ1" s="24"/>
      <c r="DFR1" s="24"/>
      <c r="DFS1" s="24"/>
      <c r="DFT1" s="24"/>
      <c r="DFU1" s="24"/>
      <c r="DFV1" s="24"/>
      <c r="DFW1" s="24"/>
      <c r="DFX1" s="24"/>
      <c r="DFY1" s="24"/>
      <c r="DFZ1" s="24"/>
      <c r="DGA1" s="24"/>
      <c r="DGB1" s="24"/>
      <c r="DGC1" s="24"/>
      <c r="DGD1" s="24"/>
      <c r="DGE1" s="24"/>
      <c r="DGF1" s="24"/>
      <c r="DGG1" s="24"/>
      <c r="DGH1" s="24"/>
      <c r="DGI1" s="24"/>
      <c r="DGJ1" s="24"/>
      <c r="DGK1" s="24"/>
      <c r="DGL1" s="24"/>
      <c r="DGM1" s="24"/>
      <c r="DGN1" s="24"/>
      <c r="DGO1" s="24"/>
      <c r="DGP1" s="24"/>
      <c r="DGQ1" s="24"/>
      <c r="DGR1" s="24"/>
      <c r="DGS1" s="24"/>
      <c r="DGT1" s="24"/>
      <c r="DGU1" s="24"/>
      <c r="DGV1" s="24"/>
      <c r="DGW1" s="24"/>
      <c r="DGX1" s="24"/>
      <c r="DGY1" s="24"/>
      <c r="DGZ1" s="24"/>
      <c r="DHA1" s="24"/>
      <c r="DHB1" s="24"/>
      <c r="DHC1" s="24"/>
      <c r="DHD1" s="24"/>
      <c r="DHE1" s="24"/>
      <c r="DHF1" s="24"/>
      <c r="DHG1" s="24"/>
      <c r="DHH1" s="24"/>
      <c r="DHI1" s="24"/>
      <c r="DHJ1" s="24"/>
      <c r="DHK1" s="24"/>
      <c r="DHL1" s="24"/>
      <c r="DHM1" s="24"/>
      <c r="DHN1" s="24"/>
      <c r="DHO1" s="24"/>
      <c r="DHP1" s="24"/>
      <c r="DHQ1" s="24"/>
      <c r="DHR1" s="24"/>
      <c r="DHS1" s="24"/>
      <c r="DHT1" s="24"/>
      <c r="DHU1" s="24"/>
      <c r="DHV1" s="24"/>
      <c r="DHW1" s="24"/>
      <c r="DHX1" s="24"/>
      <c r="DHY1" s="24"/>
      <c r="DHZ1" s="24"/>
      <c r="DIA1" s="24"/>
      <c r="DIB1" s="24"/>
      <c r="DIC1" s="24"/>
      <c r="DID1" s="24"/>
      <c r="DIE1" s="24"/>
      <c r="DIF1" s="24"/>
      <c r="DIG1" s="24"/>
      <c r="DIH1" s="24"/>
      <c r="DII1" s="24"/>
      <c r="DIJ1" s="24"/>
      <c r="DIK1" s="24"/>
      <c r="DIL1" s="24"/>
      <c r="DIM1" s="24"/>
      <c r="DIN1" s="24"/>
      <c r="DIO1" s="24"/>
      <c r="DIP1" s="24"/>
      <c r="DIQ1" s="24"/>
      <c r="DIR1" s="24"/>
      <c r="DIS1" s="24"/>
      <c r="DIT1" s="24"/>
      <c r="DIU1" s="24"/>
      <c r="DIV1" s="24"/>
      <c r="DIW1" s="24"/>
      <c r="DIX1" s="24"/>
      <c r="DIY1" s="24"/>
      <c r="DIZ1" s="24"/>
      <c r="DJA1" s="24"/>
      <c r="DJB1" s="24"/>
      <c r="DJC1" s="24"/>
      <c r="DJD1" s="24"/>
      <c r="DJE1" s="24"/>
      <c r="DJF1" s="24"/>
      <c r="DJG1" s="24"/>
      <c r="DJH1" s="24"/>
      <c r="DJI1" s="24"/>
      <c r="DJJ1" s="24"/>
      <c r="DJK1" s="24"/>
      <c r="DJL1" s="24"/>
      <c r="DJM1" s="24"/>
      <c r="DJN1" s="24"/>
      <c r="DJO1" s="24"/>
      <c r="DJP1" s="24"/>
      <c r="DJQ1" s="24"/>
      <c r="DJR1" s="24"/>
      <c r="DJS1" s="24"/>
      <c r="DJT1" s="24"/>
      <c r="DJU1" s="24"/>
      <c r="DJV1" s="24"/>
      <c r="DJW1" s="24"/>
      <c r="DJX1" s="24"/>
      <c r="DJY1" s="24"/>
      <c r="DJZ1" s="24"/>
      <c r="DKA1" s="24"/>
      <c r="DKB1" s="24"/>
      <c r="DKC1" s="24"/>
      <c r="DKD1" s="24"/>
      <c r="DKE1" s="24"/>
      <c r="DKF1" s="24"/>
      <c r="DKG1" s="24"/>
      <c r="DKH1" s="24"/>
      <c r="DKI1" s="24"/>
      <c r="DKJ1" s="24"/>
      <c r="DKK1" s="24"/>
      <c r="DKL1" s="24"/>
      <c r="DKM1" s="24"/>
      <c r="DKN1" s="24"/>
      <c r="DKO1" s="24"/>
      <c r="DKP1" s="24"/>
      <c r="DKQ1" s="24"/>
      <c r="DKR1" s="24"/>
      <c r="DKS1" s="24"/>
      <c r="DKT1" s="24"/>
      <c r="DKU1" s="24"/>
      <c r="DKV1" s="24"/>
      <c r="DKW1" s="24"/>
      <c r="DKX1" s="24"/>
      <c r="DKY1" s="24"/>
      <c r="DKZ1" s="24"/>
      <c r="DLA1" s="24"/>
      <c r="DLB1" s="24"/>
      <c r="DLC1" s="24"/>
      <c r="DLD1" s="24"/>
      <c r="DLE1" s="24"/>
      <c r="DLF1" s="24"/>
      <c r="DLG1" s="24"/>
      <c r="DLH1" s="24"/>
      <c r="DLI1" s="24"/>
      <c r="DLJ1" s="24"/>
      <c r="DLK1" s="24"/>
      <c r="DLL1" s="24"/>
      <c r="DLM1" s="24"/>
      <c r="DLN1" s="24"/>
      <c r="DLO1" s="24"/>
      <c r="DLP1" s="24"/>
      <c r="DLQ1" s="24"/>
      <c r="DLR1" s="24"/>
      <c r="DLS1" s="24"/>
      <c r="DLT1" s="24"/>
      <c r="DLU1" s="24"/>
      <c r="DLV1" s="24"/>
      <c r="DLW1" s="24"/>
      <c r="DLX1" s="24"/>
      <c r="DLY1" s="24"/>
      <c r="DLZ1" s="24"/>
      <c r="DMA1" s="24"/>
      <c r="DMB1" s="24"/>
      <c r="DMC1" s="24"/>
      <c r="DMD1" s="24"/>
      <c r="DME1" s="24"/>
      <c r="DMF1" s="24"/>
      <c r="DMG1" s="24"/>
      <c r="DMH1" s="24"/>
      <c r="DMI1" s="24"/>
      <c r="DMJ1" s="24"/>
      <c r="DMK1" s="24"/>
      <c r="DML1" s="24"/>
      <c r="DMM1" s="24"/>
      <c r="DMN1" s="24"/>
      <c r="DMO1" s="24"/>
      <c r="DMP1" s="24"/>
      <c r="DMQ1" s="24"/>
      <c r="DMR1" s="24"/>
      <c r="DMS1" s="24"/>
      <c r="DMT1" s="24"/>
      <c r="DMU1" s="24"/>
      <c r="DMV1" s="24"/>
      <c r="DMW1" s="24"/>
      <c r="DMX1" s="24"/>
      <c r="DMY1" s="24"/>
      <c r="DMZ1" s="24"/>
      <c r="DNA1" s="24"/>
      <c r="DNB1" s="24"/>
      <c r="DNC1" s="24"/>
      <c r="DND1" s="24"/>
      <c r="DNE1" s="24"/>
      <c r="DNF1" s="24"/>
      <c r="DNG1" s="24"/>
      <c r="DNH1" s="24"/>
      <c r="DNI1" s="24"/>
      <c r="DNJ1" s="24"/>
      <c r="DNK1" s="24"/>
      <c r="DNL1" s="24"/>
      <c r="DNM1" s="24"/>
      <c r="DNN1" s="24"/>
      <c r="DNO1" s="24"/>
      <c r="DNP1" s="24"/>
      <c r="DNQ1" s="24"/>
      <c r="DNR1" s="24"/>
      <c r="DNS1" s="24"/>
      <c r="DNT1" s="24"/>
      <c r="DNU1" s="24"/>
      <c r="DNV1" s="24"/>
      <c r="DNW1" s="24"/>
      <c r="DNX1" s="24"/>
      <c r="DNY1" s="24"/>
      <c r="DNZ1" s="24"/>
      <c r="DOA1" s="24"/>
      <c r="DOB1" s="24"/>
      <c r="DOC1" s="24"/>
      <c r="DOD1" s="24"/>
      <c r="DOE1" s="24"/>
      <c r="DOF1" s="24"/>
      <c r="DOG1" s="24"/>
      <c r="DOH1" s="24"/>
      <c r="DOI1" s="24"/>
      <c r="DOJ1" s="24"/>
      <c r="DOK1" s="24"/>
      <c r="DOL1" s="24"/>
      <c r="DOM1" s="24"/>
      <c r="DON1" s="24"/>
      <c r="DOO1" s="24"/>
      <c r="DOP1" s="24"/>
      <c r="DOQ1" s="24"/>
      <c r="DOR1" s="24"/>
      <c r="DOS1" s="24"/>
      <c r="DOT1" s="24"/>
      <c r="DOU1" s="24"/>
      <c r="DOV1" s="24"/>
      <c r="DOW1" s="24"/>
      <c r="DOX1" s="24"/>
      <c r="DOY1" s="24"/>
      <c r="DOZ1" s="24"/>
      <c r="DPA1" s="24"/>
      <c r="DPB1" s="24"/>
      <c r="DPC1" s="24"/>
      <c r="DPD1" s="24"/>
      <c r="DPE1" s="24"/>
      <c r="DPF1" s="24"/>
      <c r="DPG1" s="24"/>
      <c r="DPH1" s="24"/>
      <c r="DPI1" s="24"/>
      <c r="DPJ1" s="24"/>
      <c r="DPK1" s="24"/>
      <c r="DPL1" s="24"/>
      <c r="DPM1" s="24"/>
      <c r="DPN1" s="24"/>
      <c r="DPO1" s="24"/>
      <c r="DPP1" s="24"/>
      <c r="DPQ1" s="24"/>
      <c r="DPR1" s="24"/>
      <c r="DPS1" s="24"/>
      <c r="DPT1" s="24"/>
      <c r="DPU1" s="24"/>
      <c r="DPV1" s="24"/>
      <c r="DPW1" s="24"/>
      <c r="DPX1" s="24"/>
      <c r="DPY1" s="24"/>
      <c r="DPZ1" s="24"/>
      <c r="DQA1" s="24"/>
      <c r="DQB1" s="24"/>
      <c r="DQC1" s="24"/>
      <c r="DQD1" s="24"/>
      <c r="DQE1" s="24"/>
      <c r="DQF1" s="24"/>
      <c r="DQG1" s="24"/>
      <c r="DQH1" s="24"/>
      <c r="DQI1" s="24"/>
      <c r="DQJ1" s="24"/>
      <c r="DQK1" s="24"/>
      <c r="DQL1" s="24"/>
      <c r="DQM1" s="24"/>
      <c r="DQN1" s="24"/>
      <c r="DQO1" s="24"/>
      <c r="DQP1" s="24"/>
      <c r="DQQ1" s="24"/>
      <c r="DQR1" s="24"/>
      <c r="DQS1" s="24"/>
      <c r="DQT1" s="24"/>
      <c r="DQU1" s="24"/>
      <c r="DQV1" s="24"/>
      <c r="DQW1" s="24"/>
      <c r="DQX1" s="24"/>
      <c r="DQY1" s="24"/>
      <c r="DQZ1" s="24"/>
      <c r="DRA1" s="24"/>
      <c r="DRB1" s="24"/>
      <c r="DRC1" s="24"/>
      <c r="DRD1" s="24"/>
      <c r="DRE1" s="24"/>
      <c r="DRF1" s="24"/>
      <c r="DRG1" s="24"/>
      <c r="DRH1" s="24"/>
      <c r="DRI1" s="24"/>
      <c r="DRJ1" s="24"/>
      <c r="DRK1" s="24"/>
      <c r="DRL1" s="24"/>
      <c r="DRM1" s="24"/>
      <c r="DRN1" s="24"/>
      <c r="DRO1" s="24"/>
      <c r="DRP1" s="24"/>
      <c r="DRQ1" s="24"/>
      <c r="DRR1" s="24"/>
      <c r="DRS1" s="24"/>
      <c r="DRT1" s="24"/>
      <c r="DRU1" s="24"/>
      <c r="DRV1" s="24"/>
      <c r="DRW1" s="24"/>
      <c r="DRX1" s="24"/>
      <c r="DRY1" s="24"/>
      <c r="DRZ1" s="24"/>
      <c r="DSA1" s="24"/>
      <c r="DSB1" s="24"/>
      <c r="DSC1" s="24"/>
      <c r="DSD1" s="24"/>
      <c r="DSE1" s="24"/>
      <c r="DSF1" s="24"/>
      <c r="DSG1" s="24"/>
      <c r="DSH1" s="24"/>
      <c r="DSI1" s="24"/>
      <c r="DSJ1" s="24"/>
      <c r="DSK1" s="24"/>
      <c r="DSL1" s="24"/>
      <c r="DSM1" s="24"/>
      <c r="DSN1" s="24"/>
      <c r="DSO1" s="24"/>
      <c r="DSP1" s="24"/>
      <c r="DSQ1" s="24"/>
      <c r="DSR1" s="24"/>
      <c r="DSS1" s="24"/>
      <c r="DST1" s="24"/>
      <c r="DSU1" s="24"/>
      <c r="DSV1" s="24"/>
      <c r="DSW1" s="24"/>
      <c r="DSX1" s="24"/>
      <c r="DSY1" s="24"/>
      <c r="DSZ1" s="24"/>
      <c r="DTA1" s="24"/>
      <c r="DTB1" s="24"/>
      <c r="DTC1" s="24"/>
      <c r="DTD1" s="24"/>
      <c r="DTE1" s="24"/>
      <c r="DTF1" s="24"/>
      <c r="DTG1" s="24"/>
      <c r="DTH1" s="24"/>
      <c r="DTI1" s="24"/>
      <c r="DTJ1" s="24"/>
      <c r="DTK1" s="24"/>
      <c r="DTL1" s="24"/>
      <c r="DTM1" s="24"/>
      <c r="DTN1" s="24"/>
      <c r="DTO1" s="24"/>
      <c r="DTP1" s="24"/>
      <c r="DTQ1" s="24"/>
      <c r="DTR1" s="24"/>
      <c r="DTS1" s="24"/>
      <c r="DTT1" s="24"/>
      <c r="DTU1" s="24"/>
      <c r="DTV1" s="24"/>
      <c r="DTW1" s="24"/>
      <c r="DTX1" s="24"/>
      <c r="DTY1" s="24"/>
      <c r="DTZ1" s="24"/>
      <c r="DUA1" s="24"/>
      <c r="DUB1" s="24"/>
      <c r="DUC1" s="24"/>
      <c r="DUD1" s="24"/>
      <c r="DUE1" s="24"/>
      <c r="DUF1" s="24"/>
      <c r="DUG1" s="24"/>
      <c r="DUH1" s="24"/>
      <c r="DUI1" s="24"/>
      <c r="DUJ1" s="24"/>
      <c r="DUK1" s="24"/>
      <c r="DUL1" s="24"/>
      <c r="DUM1" s="24"/>
      <c r="DUN1" s="24"/>
      <c r="DUO1" s="24"/>
      <c r="DUP1" s="24"/>
      <c r="DUQ1" s="24"/>
      <c r="DUR1" s="24"/>
      <c r="DUS1" s="24"/>
      <c r="DUT1" s="24"/>
      <c r="DUU1" s="24"/>
      <c r="DUV1" s="24"/>
      <c r="DUW1" s="24"/>
      <c r="DUX1" s="24"/>
      <c r="DUY1" s="24"/>
      <c r="DUZ1" s="24"/>
      <c r="DVA1" s="24"/>
      <c r="DVB1" s="24"/>
      <c r="DVC1" s="24"/>
      <c r="DVD1" s="24"/>
      <c r="DVE1" s="24"/>
      <c r="DVF1" s="24"/>
      <c r="DVG1" s="24"/>
      <c r="DVH1" s="24"/>
      <c r="DVI1" s="24"/>
      <c r="DVJ1" s="24"/>
      <c r="DVK1" s="24"/>
      <c r="DVL1" s="24"/>
      <c r="DVM1" s="24"/>
      <c r="DVN1" s="24"/>
      <c r="DVO1" s="24"/>
      <c r="DVP1" s="24"/>
      <c r="DVQ1" s="24"/>
      <c r="DVR1" s="24"/>
      <c r="DVS1" s="24"/>
      <c r="DVT1" s="24"/>
      <c r="DVU1" s="24"/>
      <c r="DVV1" s="24"/>
      <c r="DVW1" s="24"/>
      <c r="DVX1" s="24"/>
      <c r="DVY1" s="24"/>
      <c r="DVZ1" s="24"/>
      <c r="DWA1" s="24"/>
      <c r="DWB1" s="24"/>
      <c r="DWC1" s="24"/>
      <c r="DWD1" s="24"/>
      <c r="DWE1" s="24"/>
      <c r="DWF1" s="24"/>
      <c r="DWG1" s="24"/>
      <c r="DWH1" s="24"/>
      <c r="DWI1" s="24"/>
      <c r="DWJ1" s="24"/>
      <c r="DWK1" s="24"/>
      <c r="DWL1" s="24"/>
      <c r="DWM1" s="24"/>
      <c r="DWN1" s="24"/>
      <c r="DWO1" s="24"/>
      <c r="DWP1" s="24"/>
      <c r="DWQ1" s="24"/>
      <c r="DWR1" s="24"/>
      <c r="DWS1" s="24"/>
      <c r="DWT1" s="24"/>
      <c r="DWU1" s="24"/>
      <c r="DWV1" s="24"/>
      <c r="DWW1" s="24"/>
      <c r="DWX1" s="24"/>
      <c r="DWY1" s="24"/>
      <c r="DWZ1" s="24"/>
      <c r="DXA1" s="24"/>
      <c r="DXB1" s="24"/>
      <c r="DXC1" s="24"/>
      <c r="DXD1" s="24"/>
      <c r="DXE1" s="24"/>
      <c r="DXF1" s="24"/>
      <c r="DXG1" s="24"/>
      <c r="DXH1" s="24"/>
      <c r="DXI1" s="24"/>
      <c r="DXJ1" s="24"/>
      <c r="DXK1" s="24"/>
      <c r="DXL1" s="24"/>
      <c r="DXM1" s="24"/>
      <c r="DXN1" s="24"/>
      <c r="DXO1" s="24"/>
      <c r="DXP1" s="24"/>
      <c r="DXQ1" s="24"/>
      <c r="DXR1" s="24"/>
      <c r="DXS1" s="24"/>
      <c r="DXT1" s="24"/>
      <c r="DXU1" s="24"/>
      <c r="DXV1" s="24"/>
      <c r="DXW1" s="24"/>
      <c r="DXX1" s="24"/>
      <c r="DXY1" s="24"/>
      <c r="DXZ1" s="24"/>
      <c r="DYA1" s="24"/>
      <c r="DYB1" s="24"/>
      <c r="DYC1" s="24"/>
      <c r="DYD1" s="24"/>
      <c r="DYE1" s="24"/>
      <c r="DYF1" s="24"/>
      <c r="DYG1" s="24"/>
      <c r="DYH1" s="24"/>
      <c r="DYI1" s="24"/>
      <c r="DYJ1" s="24"/>
      <c r="DYK1" s="24"/>
      <c r="DYL1" s="24"/>
      <c r="DYM1" s="24"/>
      <c r="DYN1" s="24"/>
      <c r="DYO1" s="24"/>
      <c r="DYP1" s="24"/>
      <c r="DYQ1" s="24"/>
      <c r="DYR1" s="24"/>
      <c r="DYS1" s="24"/>
      <c r="DYT1" s="24"/>
      <c r="DYU1" s="24"/>
      <c r="DYV1" s="24"/>
      <c r="DYW1" s="24"/>
      <c r="DYX1" s="24"/>
      <c r="DYY1" s="24"/>
      <c r="DYZ1" s="24"/>
      <c r="DZA1" s="24"/>
      <c r="DZB1" s="24"/>
      <c r="DZC1" s="24"/>
      <c r="DZD1" s="24"/>
      <c r="DZE1" s="24"/>
      <c r="DZF1" s="24"/>
      <c r="DZG1" s="24"/>
      <c r="DZH1" s="24"/>
      <c r="DZI1" s="24"/>
      <c r="DZJ1" s="24"/>
      <c r="DZK1" s="24"/>
      <c r="DZL1" s="24"/>
      <c r="DZM1" s="24"/>
      <c r="DZN1" s="24"/>
      <c r="DZO1" s="24"/>
      <c r="DZP1" s="24"/>
      <c r="DZQ1" s="24"/>
      <c r="DZR1" s="24"/>
      <c r="DZS1" s="24"/>
      <c r="DZT1" s="24"/>
      <c r="DZU1" s="24"/>
      <c r="DZV1" s="24"/>
      <c r="DZW1" s="24"/>
      <c r="DZX1" s="24"/>
      <c r="DZY1" s="24"/>
      <c r="DZZ1" s="24"/>
      <c r="EAA1" s="24"/>
      <c r="EAB1" s="24"/>
      <c r="EAC1" s="24"/>
      <c r="EAD1" s="24"/>
      <c r="EAE1" s="24"/>
      <c r="EAF1" s="24"/>
      <c r="EAG1" s="24"/>
      <c r="EAH1" s="24"/>
      <c r="EAI1" s="24"/>
      <c r="EAJ1" s="24"/>
      <c r="EAK1" s="24"/>
      <c r="EAL1" s="24"/>
      <c r="EAM1" s="24"/>
      <c r="EAN1" s="24"/>
      <c r="EAO1" s="24"/>
      <c r="EAP1" s="24"/>
      <c r="EAQ1" s="24"/>
      <c r="EAR1" s="24"/>
      <c r="EAS1" s="24"/>
      <c r="EAT1" s="24"/>
      <c r="EAU1" s="24"/>
      <c r="EAV1" s="24"/>
      <c r="EAW1" s="24"/>
      <c r="EAX1" s="24"/>
      <c r="EAY1" s="24"/>
      <c r="EAZ1" s="24"/>
      <c r="EBA1" s="24"/>
      <c r="EBB1" s="24"/>
      <c r="EBC1" s="24"/>
      <c r="EBD1" s="24"/>
      <c r="EBE1" s="24"/>
      <c r="EBF1" s="24"/>
      <c r="EBG1" s="24"/>
      <c r="EBH1" s="24"/>
      <c r="EBI1" s="24"/>
      <c r="EBJ1" s="24"/>
      <c r="EBK1" s="24"/>
      <c r="EBL1" s="24"/>
      <c r="EBM1" s="24"/>
      <c r="EBN1" s="24"/>
      <c r="EBO1" s="24"/>
      <c r="EBP1" s="24"/>
      <c r="EBQ1" s="24"/>
      <c r="EBR1" s="24"/>
      <c r="EBS1" s="24"/>
      <c r="EBT1" s="24"/>
      <c r="EBU1" s="24"/>
      <c r="EBV1" s="24"/>
      <c r="EBW1" s="24"/>
      <c r="EBX1" s="24"/>
      <c r="EBY1" s="24"/>
      <c r="EBZ1" s="24"/>
      <c r="ECA1" s="24"/>
      <c r="ECB1" s="24"/>
      <c r="ECC1" s="24"/>
      <c r="ECD1" s="24"/>
      <c r="ECE1" s="24"/>
      <c r="ECF1" s="24"/>
      <c r="ECG1" s="24"/>
      <c r="ECH1" s="24"/>
      <c r="ECI1" s="24"/>
      <c r="ECJ1" s="24"/>
      <c r="ECK1" s="24"/>
      <c r="ECL1" s="24"/>
      <c r="ECM1" s="24"/>
      <c r="ECN1" s="24"/>
      <c r="ECO1" s="24"/>
      <c r="ECP1" s="24"/>
      <c r="ECQ1" s="24"/>
      <c r="ECR1" s="24"/>
      <c r="ECS1" s="24"/>
      <c r="ECT1" s="24"/>
      <c r="ECU1" s="24"/>
      <c r="ECV1" s="24"/>
      <c r="ECW1" s="24"/>
      <c r="ECX1" s="24"/>
      <c r="ECY1" s="24"/>
      <c r="ECZ1" s="24"/>
      <c r="EDA1" s="24"/>
      <c r="EDB1" s="24"/>
      <c r="EDC1" s="24"/>
      <c r="EDD1" s="24"/>
      <c r="EDE1" s="24"/>
      <c r="EDF1" s="24"/>
      <c r="EDG1" s="24"/>
      <c r="EDH1" s="24"/>
      <c r="EDI1" s="24"/>
      <c r="EDJ1" s="24"/>
      <c r="EDK1" s="24"/>
      <c r="EDL1" s="24"/>
      <c r="EDM1" s="24"/>
      <c r="EDN1" s="24"/>
      <c r="EDO1" s="24"/>
      <c r="EDP1" s="24"/>
      <c r="EDQ1" s="24"/>
      <c r="EDR1" s="24"/>
      <c r="EDS1" s="24"/>
      <c r="EDT1" s="24"/>
      <c r="EDU1" s="24"/>
      <c r="EDV1" s="24"/>
      <c r="EDW1" s="24"/>
      <c r="EDX1" s="24"/>
      <c r="EDY1" s="24"/>
      <c r="EDZ1" s="24"/>
      <c r="EEA1" s="24"/>
      <c r="EEB1" s="24"/>
      <c r="EEC1" s="24"/>
      <c r="EED1" s="24"/>
      <c r="EEE1" s="24"/>
      <c r="EEF1" s="24"/>
      <c r="EEG1" s="24"/>
      <c r="EEH1" s="24"/>
      <c r="EEI1" s="24"/>
      <c r="EEJ1" s="24"/>
      <c r="EEK1" s="24"/>
      <c r="EEL1" s="24"/>
      <c r="EEM1" s="24"/>
      <c r="EEN1" s="24"/>
      <c r="EEO1" s="24"/>
      <c r="EEP1" s="24"/>
      <c r="EEQ1" s="24"/>
      <c r="EER1" s="24"/>
      <c r="EES1" s="24"/>
      <c r="EET1" s="24"/>
      <c r="EEU1" s="24"/>
      <c r="EEV1" s="24"/>
      <c r="EEW1" s="24"/>
      <c r="EEX1" s="24"/>
      <c r="EEY1" s="24"/>
      <c r="EEZ1" s="24"/>
      <c r="EFA1" s="24"/>
      <c r="EFB1" s="24"/>
      <c r="EFC1" s="24"/>
      <c r="EFD1" s="24"/>
      <c r="EFE1" s="24"/>
      <c r="EFF1" s="24"/>
      <c r="EFG1" s="24"/>
      <c r="EFH1" s="24"/>
      <c r="EFI1" s="24"/>
      <c r="EFJ1" s="24"/>
      <c r="EFK1" s="24"/>
      <c r="EFL1" s="24"/>
      <c r="EFM1" s="24"/>
      <c r="EFN1" s="24"/>
      <c r="EFO1" s="24"/>
      <c r="EFP1" s="24"/>
      <c r="EFQ1" s="24"/>
      <c r="EFR1" s="24"/>
      <c r="EFS1" s="24"/>
      <c r="EFT1" s="24"/>
      <c r="EFU1" s="24"/>
      <c r="EFV1" s="24"/>
      <c r="EFW1" s="24"/>
      <c r="EFX1" s="24"/>
      <c r="EFY1" s="24"/>
      <c r="EFZ1" s="24"/>
      <c r="EGA1" s="24"/>
      <c r="EGB1" s="24"/>
      <c r="EGC1" s="24"/>
      <c r="EGD1" s="24"/>
      <c r="EGE1" s="24"/>
      <c r="EGF1" s="24"/>
      <c r="EGG1" s="24"/>
      <c r="EGH1" s="24"/>
      <c r="EGI1" s="24"/>
      <c r="EGJ1" s="24"/>
      <c r="EGK1" s="24"/>
      <c r="EGL1" s="24"/>
      <c r="EGM1" s="24"/>
      <c r="EGN1" s="24"/>
      <c r="EGO1" s="24"/>
      <c r="EGP1" s="24"/>
      <c r="EGQ1" s="24"/>
      <c r="EGR1" s="24"/>
      <c r="EGS1" s="24"/>
      <c r="EGT1" s="24"/>
      <c r="EGU1" s="24"/>
      <c r="EGV1" s="24"/>
      <c r="EGW1" s="24"/>
      <c r="EGX1" s="24"/>
      <c r="EGY1" s="24"/>
      <c r="EGZ1" s="24"/>
      <c r="EHA1" s="24"/>
      <c r="EHB1" s="24"/>
      <c r="EHC1" s="24"/>
      <c r="EHD1" s="24"/>
      <c r="EHE1" s="24"/>
      <c r="EHF1" s="24"/>
      <c r="EHG1" s="24"/>
      <c r="EHH1" s="24"/>
      <c r="EHI1" s="24"/>
      <c r="EHJ1" s="24"/>
      <c r="EHK1" s="24"/>
      <c r="EHL1" s="24"/>
      <c r="EHM1" s="24"/>
      <c r="EHN1" s="24"/>
      <c r="EHO1" s="24"/>
      <c r="EHP1" s="24"/>
      <c r="EHQ1" s="24"/>
      <c r="EHR1" s="24"/>
      <c r="EHS1" s="24"/>
      <c r="EHT1" s="24"/>
      <c r="EHU1" s="24"/>
      <c r="EHV1" s="24"/>
      <c r="EHW1" s="24"/>
      <c r="EHX1" s="24"/>
      <c r="EHY1" s="24"/>
      <c r="EHZ1" s="24"/>
      <c r="EIA1" s="24"/>
      <c r="EIB1" s="24"/>
      <c r="EIC1" s="24"/>
      <c r="EID1" s="24"/>
      <c r="EIE1" s="24"/>
      <c r="EIF1" s="24"/>
      <c r="EIG1" s="24"/>
      <c r="EIH1" s="24"/>
      <c r="EII1" s="24"/>
      <c r="EIJ1" s="24"/>
      <c r="EIK1" s="24"/>
      <c r="EIL1" s="24"/>
      <c r="EIM1" s="24"/>
      <c r="EIN1" s="24"/>
      <c r="EIO1" s="24"/>
      <c r="EIP1" s="24"/>
      <c r="EIQ1" s="24"/>
      <c r="EIR1" s="24"/>
      <c r="EIS1" s="24"/>
      <c r="EIT1" s="24"/>
      <c r="EIU1" s="24"/>
      <c r="EIV1" s="24"/>
      <c r="EIW1" s="24"/>
      <c r="EIX1" s="24"/>
      <c r="EIY1" s="24"/>
      <c r="EIZ1" s="24"/>
      <c r="EJA1" s="24"/>
      <c r="EJB1" s="24"/>
      <c r="EJC1" s="24"/>
      <c r="EJD1" s="24"/>
      <c r="EJE1" s="24"/>
      <c r="EJF1" s="24"/>
      <c r="EJG1" s="24"/>
      <c r="EJH1" s="24"/>
      <c r="EJI1" s="24"/>
      <c r="EJJ1" s="24"/>
      <c r="EJK1" s="24"/>
      <c r="EJL1" s="24"/>
      <c r="EJM1" s="24"/>
      <c r="EJN1" s="24"/>
      <c r="EJO1" s="24"/>
      <c r="EJP1" s="24"/>
      <c r="EJQ1" s="24"/>
      <c r="EJR1" s="24"/>
      <c r="EJS1" s="24"/>
      <c r="EJT1" s="24"/>
      <c r="EJU1" s="24"/>
      <c r="EJV1" s="24"/>
      <c r="EJW1" s="24"/>
      <c r="EJX1" s="24"/>
      <c r="EJY1" s="24"/>
      <c r="EJZ1" s="24"/>
      <c r="EKA1" s="24"/>
      <c r="EKB1" s="24"/>
      <c r="EKC1" s="24"/>
      <c r="EKD1" s="24"/>
      <c r="EKE1" s="24"/>
      <c r="EKF1" s="24"/>
      <c r="EKG1" s="24"/>
      <c r="EKH1" s="24"/>
      <c r="EKI1" s="24"/>
      <c r="EKJ1" s="24"/>
      <c r="EKK1" s="24"/>
      <c r="EKL1" s="24"/>
      <c r="EKM1" s="24"/>
      <c r="EKN1" s="24"/>
      <c r="EKO1" s="24"/>
      <c r="EKP1" s="24"/>
      <c r="EKQ1" s="24"/>
      <c r="EKR1" s="24"/>
      <c r="EKS1" s="24"/>
      <c r="EKT1" s="24"/>
      <c r="EKU1" s="24"/>
      <c r="EKV1" s="24"/>
      <c r="EKW1" s="24"/>
      <c r="EKX1" s="24"/>
      <c r="EKY1" s="24"/>
      <c r="EKZ1" s="24"/>
      <c r="ELA1" s="24"/>
      <c r="ELB1" s="24"/>
      <c r="ELC1" s="24"/>
      <c r="ELD1" s="24"/>
      <c r="ELE1" s="24"/>
      <c r="ELF1" s="24"/>
      <c r="ELG1" s="24"/>
      <c r="ELH1" s="24"/>
      <c r="ELI1" s="24"/>
      <c r="ELJ1" s="24"/>
      <c r="ELK1" s="24"/>
      <c r="ELL1" s="24"/>
      <c r="ELM1" s="24"/>
      <c r="ELN1" s="24"/>
      <c r="ELO1" s="24"/>
      <c r="ELP1" s="24"/>
      <c r="ELQ1" s="24"/>
      <c r="ELR1" s="24"/>
      <c r="ELS1" s="24"/>
      <c r="ELT1" s="24"/>
      <c r="ELU1" s="24"/>
      <c r="ELV1" s="24"/>
      <c r="ELW1" s="24"/>
      <c r="ELX1" s="24"/>
      <c r="ELY1" s="24"/>
      <c r="ELZ1" s="24"/>
      <c r="EMA1" s="24"/>
      <c r="EMB1" s="24"/>
      <c r="EMC1" s="24"/>
      <c r="EMD1" s="24"/>
      <c r="EME1" s="24"/>
      <c r="EMF1" s="24"/>
      <c r="EMG1" s="24"/>
      <c r="EMH1" s="24"/>
      <c r="EMI1" s="24"/>
      <c r="EMJ1" s="24"/>
      <c r="EMK1" s="24"/>
      <c r="EML1" s="24"/>
      <c r="EMM1" s="24"/>
      <c r="EMN1" s="24"/>
      <c r="EMO1" s="24"/>
      <c r="EMP1" s="24"/>
      <c r="EMQ1" s="24"/>
      <c r="EMR1" s="24"/>
      <c r="EMS1" s="24"/>
      <c r="EMT1" s="24"/>
      <c r="EMU1" s="24"/>
      <c r="EMV1" s="24"/>
      <c r="EMW1" s="24"/>
      <c r="EMX1" s="24"/>
      <c r="EMY1" s="24"/>
      <c r="EMZ1" s="24"/>
      <c r="ENA1" s="24"/>
      <c r="ENB1" s="24"/>
      <c r="ENC1" s="24"/>
      <c r="END1" s="24"/>
      <c r="ENE1" s="24"/>
      <c r="ENF1" s="24"/>
      <c r="ENG1" s="24"/>
      <c r="ENH1" s="24"/>
      <c r="ENI1" s="24"/>
      <c r="ENJ1" s="24"/>
      <c r="ENK1" s="24"/>
      <c r="ENL1" s="24"/>
      <c r="ENM1" s="24"/>
      <c r="ENN1" s="24"/>
      <c r="ENO1" s="24"/>
      <c r="ENP1" s="24"/>
      <c r="ENQ1" s="24"/>
      <c r="ENR1" s="24"/>
      <c r="ENS1" s="24"/>
      <c r="ENT1" s="24"/>
      <c r="ENU1" s="24"/>
      <c r="ENV1" s="24"/>
      <c r="ENW1" s="24"/>
      <c r="ENX1" s="24"/>
      <c r="ENY1" s="24"/>
      <c r="ENZ1" s="24"/>
      <c r="EOA1" s="24"/>
      <c r="EOB1" s="24"/>
      <c r="EOC1" s="24"/>
      <c r="EOD1" s="24"/>
      <c r="EOE1" s="24"/>
      <c r="EOF1" s="24"/>
      <c r="EOG1" s="24"/>
      <c r="EOH1" s="24"/>
      <c r="EOI1" s="24"/>
      <c r="EOJ1" s="24"/>
      <c r="EOK1" s="24"/>
      <c r="EOL1" s="24"/>
      <c r="EOM1" s="24"/>
      <c r="EON1" s="24"/>
      <c r="EOO1" s="24"/>
      <c r="EOP1" s="24"/>
      <c r="EOQ1" s="24"/>
      <c r="EOR1" s="24"/>
      <c r="EOS1" s="24"/>
      <c r="EOT1" s="24"/>
      <c r="EOU1" s="24"/>
      <c r="EOV1" s="24"/>
      <c r="EOW1" s="24"/>
      <c r="EOX1" s="24"/>
      <c r="EOY1" s="24"/>
      <c r="EOZ1" s="24"/>
      <c r="EPA1" s="24"/>
      <c r="EPB1" s="24"/>
      <c r="EPC1" s="24"/>
      <c r="EPD1" s="24"/>
      <c r="EPE1" s="24"/>
      <c r="EPF1" s="24"/>
      <c r="EPG1" s="24"/>
      <c r="EPH1" s="24"/>
      <c r="EPI1" s="24"/>
      <c r="EPJ1" s="24"/>
      <c r="EPK1" s="24"/>
      <c r="EPL1" s="24"/>
      <c r="EPM1" s="24"/>
      <c r="EPN1" s="24"/>
      <c r="EPO1" s="24"/>
      <c r="EPP1" s="24"/>
      <c r="EPQ1" s="24"/>
      <c r="EPR1" s="24"/>
      <c r="EPS1" s="24"/>
      <c r="EPT1" s="24"/>
      <c r="EPU1" s="24"/>
      <c r="EPV1" s="24"/>
      <c r="EPW1" s="24"/>
      <c r="EPX1" s="24"/>
      <c r="EPY1" s="24"/>
      <c r="EPZ1" s="24"/>
      <c r="EQA1" s="24"/>
      <c r="EQB1" s="24"/>
      <c r="EQC1" s="24"/>
      <c r="EQD1" s="24"/>
      <c r="EQE1" s="24"/>
      <c r="EQF1" s="24"/>
      <c r="EQG1" s="24"/>
      <c r="EQH1" s="24"/>
      <c r="EQI1" s="24"/>
      <c r="EQJ1" s="24"/>
      <c r="EQK1" s="24"/>
      <c r="EQL1" s="24"/>
      <c r="EQM1" s="24"/>
      <c r="EQN1" s="24"/>
      <c r="EQO1" s="24"/>
      <c r="EQP1" s="24"/>
      <c r="EQQ1" s="24"/>
      <c r="EQR1" s="24"/>
      <c r="EQS1" s="24"/>
      <c r="EQT1" s="24"/>
      <c r="EQU1" s="24"/>
      <c r="EQV1" s="24"/>
      <c r="EQW1" s="24"/>
      <c r="EQX1" s="24"/>
      <c r="EQY1" s="24"/>
      <c r="EQZ1" s="24"/>
      <c r="ERA1" s="24"/>
      <c r="ERB1" s="24"/>
      <c r="ERC1" s="24"/>
      <c r="ERD1" s="24"/>
      <c r="ERE1" s="24"/>
      <c r="ERF1" s="24"/>
      <c r="ERG1" s="24"/>
      <c r="ERH1" s="24"/>
      <c r="ERI1" s="24"/>
      <c r="ERJ1" s="24"/>
      <c r="ERK1" s="24"/>
      <c r="ERL1" s="24"/>
      <c r="ERM1" s="24"/>
      <c r="ERN1" s="24"/>
      <c r="ERO1" s="24"/>
      <c r="ERP1" s="24"/>
      <c r="ERQ1" s="24"/>
      <c r="ERR1" s="24"/>
      <c r="ERS1" s="24"/>
      <c r="ERT1" s="24"/>
      <c r="ERU1" s="24"/>
      <c r="ERV1" s="24"/>
      <c r="ERW1" s="24"/>
      <c r="ERX1" s="24"/>
      <c r="ERY1" s="24"/>
      <c r="ERZ1" s="24"/>
      <c r="ESA1" s="24"/>
      <c r="ESB1" s="24"/>
      <c r="ESC1" s="24"/>
      <c r="ESD1" s="24"/>
      <c r="ESE1" s="24"/>
      <c r="ESF1" s="24"/>
      <c r="ESG1" s="24"/>
      <c r="ESH1" s="24"/>
      <c r="ESI1" s="24"/>
      <c r="ESJ1" s="24"/>
      <c r="ESK1" s="24"/>
      <c r="ESL1" s="24"/>
      <c r="ESM1" s="24"/>
      <c r="ESN1" s="24"/>
      <c r="ESO1" s="24"/>
      <c r="ESP1" s="24"/>
      <c r="ESQ1" s="24"/>
      <c r="ESR1" s="24"/>
      <c r="ESS1" s="24"/>
      <c r="EST1" s="24"/>
      <c r="ESU1" s="24"/>
      <c r="ESV1" s="24"/>
      <c r="ESW1" s="24"/>
      <c r="ESX1" s="24"/>
      <c r="ESY1" s="24"/>
      <c r="ESZ1" s="24"/>
      <c r="ETA1" s="24"/>
      <c r="ETB1" s="24"/>
      <c r="ETC1" s="24"/>
      <c r="ETD1" s="24"/>
      <c r="ETE1" s="24"/>
      <c r="ETF1" s="24"/>
      <c r="ETG1" s="24"/>
      <c r="ETH1" s="24"/>
      <c r="ETI1" s="24"/>
      <c r="ETJ1" s="24"/>
      <c r="ETK1" s="24"/>
      <c r="ETL1" s="24"/>
      <c r="ETM1" s="24"/>
      <c r="ETN1" s="24"/>
      <c r="ETO1" s="24"/>
      <c r="ETP1" s="24"/>
      <c r="ETQ1" s="24"/>
      <c r="ETR1" s="24"/>
      <c r="ETS1" s="24"/>
      <c r="ETT1" s="24"/>
      <c r="ETU1" s="24"/>
      <c r="ETV1" s="24"/>
      <c r="ETW1" s="24"/>
      <c r="ETX1" s="24"/>
      <c r="ETY1" s="24"/>
      <c r="ETZ1" s="24"/>
      <c r="EUA1" s="24"/>
      <c r="EUB1" s="24"/>
      <c r="EUC1" s="24"/>
      <c r="EUD1" s="24"/>
      <c r="EUE1" s="24"/>
      <c r="EUF1" s="24"/>
      <c r="EUG1" s="24"/>
      <c r="EUH1" s="24"/>
      <c r="EUI1" s="24"/>
      <c r="EUJ1" s="24"/>
      <c r="EUK1" s="24"/>
      <c r="EUL1" s="24"/>
      <c r="EUM1" s="24"/>
      <c r="EUN1" s="24"/>
      <c r="EUO1" s="24"/>
      <c r="EUP1" s="24"/>
      <c r="EUQ1" s="24"/>
      <c r="EUR1" s="24"/>
      <c r="EUS1" s="24"/>
      <c r="EUT1" s="24"/>
      <c r="EUU1" s="24"/>
      <c r="EUV1" s="24"/>
      <c r="EUW1" s="24"/>
      <c r="EUX1" s="24"/>
      <c r="EUY1" s="24"/>
      <c r="EUZ1" s="24"/>
      <c r="EVA1" s="24"/>
      <c r="EVB1" s="24"/>
      <c r="EVC1" s="24"/>
      <c r="EVD1" s="24"/>
      <c r="EVE1" s="24"/>
      <c r="EVF1" s="24"/>
      <c r="EVG1" s="24"/>
      <c r="EVH1" s="24"/>
      <c r="EVI1" s="24"/>
      <c r="EVJ1" s="24"/>
      <c r="EVK1" s="24"/>
      <c r="EVL1" s="24"/>
      <c r="EVM1" s="24"/>
      <c r="EVN1" s="24"/>
      <c r="EVO1" s="24"/>
      <c r="EVP1" s="24"/>
      <c r="EVQ1" s="24"/>
      <c r="EVR1" s="24"/>
      <c r="EVS1" s="24"/>
      <c r="EVT1" s="24"/>
      <c r="EVU1" s="24"/>
      <c r="EVV1" s="24"/>
      <c r="EVW1" s="24"/>
      <c r="EVX1" s="24"/>
      <c r="EVY1" s="24"/>
      <c r="EVZ1" s="24"/>
      <c r="EWA1" s="24"/>
      <c r="EWB1" s="24"/>
      <c r="EWC1" s="24"/>
      <c r="EWD1" s="24"/>
      <c r="EWE1" s="24"/>
      <c r="EWF1" s="24"/>
      <c r="EWG1" s="24"/>
      <c r="EWH1" s="24"/>
      <c r="EWI1" s="24"/>
      <c r="EWJ1" s="24"/>
      <c r="EWK1" s="24"/>
      <c r="EWL1" s="24"/>
      <c r="EWM1" s="24"/>
      <c r="EWN1" s="24"/>
      <c r="EWO1" s="24"/>
      <c r="EWP1" s="24"/>
      <c r="EWQ1" s="24"/>
      <c r="EWR1" s="24"/>
      <c r="EWS1" s="24"/>
      <c r="EWT1" s="24"/>
      <c r="EWU1" s="24"/>
      <c r="EWV1" s="24"/>
      <c r="EWW1" s="24"/>
      <c r="EWX1" s="24"/>
      <c r="EWY1" s="24"/>
      <c r="EWZ1" s="24"/>
      <c r="EXA1" s="24"/>
      <c r="EXB1" s="24"/>
      <c r="EXC1" s="24"/>
      <c r="EXD1" s="24"/>
      <c r="EXE1" s="24"/>
      <c r="EXF1" s="24"/>
      <c r="EXG1" s="24"/>
      <c r="EXH1" s="24"/>
      <c r="EXI1" s="24"/>
      <c r="EXJ1" s="24"/>
      <c r="EXK1" s="24"/>
      <c r="EXL1" s="24"/>
      <c r="EXM1" s="24"/>
      <c r="EXN1" s="24"/>
      <c r="EXO1" s="24"/>
      <c r="EXP1" s="24"/>
      <c r="EXQ1" s="24"/>
      <c r="EXR1" s="24"/>
      <c r="EXS1" s="24"/>
      <c r="EXT1" s="24"/>
      <c r="EXU1" s="24"/>
      <c r="EXV1" s="24"/>
      <c r="EXW1" s="24"/>
      <c r="EXX1" s="24"/>
      <c r="EXY1" s="24"/>
      <c r="EXZ1" s="24"/>
      <c r="EYA1" s="24"/>
      <c r="EYB1" s="24"/>
      <c r="EYC1" s="24"/>
      <c r="EYD1" s="24"/>
      <c r="EYE1" s="24"/>
      <c r="EYF1" s="24"/>
      <c r="EYG1" s="24"/>
      <c r="EYH1" s="24"/>
      <c r="EYI1" s="24"/>
      <c r="EYJ1" s="24"/>
      <c r="EYK1" s="24"/>
      <c r="EYL1" s="24"/>
      <c r="EYM1" s="24"/>
      <c r="EYN1" s="24"/>
      <c r="EYO1" s="24"/>
      <c r="EYP1" s="24"/>
      <c r="EYQ1" s="24"/>
      <c r="EYR1" s="24"/>
      <c r="EYS1" s="24"/>
      <c r="EYT1" s="24"/>
      <c r="EYU1" s="24"/>
      <c r="EYV1" s="24"/>
      <c r="EYW1" s="24"/>
      <c r="EYX1" s="24"/>
      <c r="EYY1" s="24"/>
      <c r="EYZ1" s="24"/>
      <c r="EZA1" s="24"/>
      <c r="EZB1" s="24"/>
      <c r="EZC1" s="24"/>
      <c r="EZD1" s="24"/>
      <c r="EZE1" s="24"/>
      <c r="EZF1" s="24"/>
      <c r="EZG1" s="24"/>
      <c r="EZH1" s="24"/>
      <c r="EZI1" s="24"/>
      <c r="EZJ1" s="24"/>
      <c r="EZK1" s="24"/>
      <c r="EZL1" s="24"/>
      <c r="EZM1" s="24"/>
      <c r="EZN1" s="24"/>
      <c r="EZO1" s="24"/>
      <c r="EZP1" s="24"/>
      <c r="EZQ1" s="24"/>
      <c r="EZR1" s="24"/>
      <c r="EZS1" s="24"/>
      <c r="EZT1" s="24"/>
      <c r="EZU1" s="24"/>
      <c r="EZV1" s="24"/>
      <c r="EZW1" s="24"/>
      <c r="EZX1" s="24"/>
      <c r="EZY1" s="24"/>
      <c r="EZZ1" s="24"/>
      <c r="FAA1" s="24"/>
      <c r="FAB1" s="24"/>
      <c r="FAC1" s="24"/>
      <c r="FAD1" s="24"/>
      <c r="FAE1" s="24"/>
      <c r="FAF1" s="24"/>
      <c r="FAG1" s="24"/>
      <c r="FAH1" s="24"/>
      <c r="FAI1" s="24"/>
      <c r="FAJ1" s="24"/>
      <c r="FAK1" s="24"/>
      <c r="FAL1" s="24"/>
      <c r="FAM1" s="24"/>
      <c r="FAN1" s="24"/>
      <c r="FAO1" s="24"/>
      <c r="FAP1" s="24"/>
      <c r="FAQ1" s="24"/>
      <c r="FAR1" s="24"/>
      <c r="FAS1" s="24"/>
      <c r="FAT1" s="24"/>
      <c r="FAU1" s="24"/>
      <c r="FAV1" s="24"/>
      <c r="FAW1" s="24"/>
      <c r="FAX1" s="24"/>
      <c r="FAY1" s="24"/>
      <c r="FAZ1" s="24"/>
      <c r="FBA1" s="24"/>
      <c r="FBB1" s="24"/>
      <c r="FBC1" s="24"/>
      <c r="FBD1" s="24"/>
      <c r="FBE1" s="24"/>
      <c r="FBF1" s="24"/>
      <c r="FBG1" s="24"/>
      <c r="FBH1" s="24"/>
      <c r="FBI1" s="24"/>
      <c r="FBJ1" s="24"/>
      <c r="FBK1" s="24"/>
      <c r="FBL1" s="24"/>
      <c r="FBM1" s="24"/>
      <c r="FBN1" s="24"/>
      <c r="FBO1" s="24"/>
      <c r="FBP1" s="24"/>
      <c r="FBQ1" s="24"/>
      <c r="FBR1" s="24"/>
      <c r="FBS1" s="24"/>
      <c r="FBT1" s="24"/>
      <c r="FBU1" s="24"/>
      <c r="FBV1" s="24"/>
      <c r="FBW1" s="24"/>
      <c r="FBX1" s="24"/>
      <c r="FBY1" s="24"/>
      <c r="FBZ1" s="24"/>
      <c r="FCA1" s="24"/>
      <c r="FCB1" s="24"/>
      <c r="FCC1" s="24"/>
      <c r="FCD1" s="24"/>
      <c r="FCE1" s="24"/>
      <c r="FCF1" s="24"/>
      <c r="FCG1" s="24"/>
      <c r="FCH1" s="24"/>
      <c r="FCI1" s="24"/>
      <c r="FCJ1" s="24"/>
      <c r="FCK1" s="24"/>
      <c r="FCL1" s="24"/>
      <c r="FCM1" s="24"/>
      <c r="FCN1" s="24"/>
      <c r="FCO1" s="24"/>
      <c r="FCP1" s="24"/>
      <c r="FCQ1" s="24"/>
      <c r="FCR1" s="24"/>
      <c r="FCS1" s="24"/>
      <c r="FCT1" s="24"/>
      <c r="FCU1" s="24"/>
      <c r="FCV1" s="24"/>
      <c r="FCW1" s="24"/>
      <c r="FCX1" s="24"/>
      <c r="FCY1" s="24"/>
      <c r="FCZ1" s="24"/>
      <c r="FDA1" s="24"/>
      <c r="FDB1" s="24"/>
      <c r="FDC1" s="24"/>
      <c r="FDD1" s="24"/>
      <c r="FDE1" s="24"/>
      <c r="FDF1" s="24"/>
      <c r="FDG1" s="24"/>
      <c r="FDH1" s="24"/>
      <c r="FDI1" s="24"/>
      <c r="FDJ1" s="24"/>
      <c r="FDK1" s="24"/>
      <c r="FDL1" s="24"/>
      <c r="FDM1" s="24"/>
      <c r="FDN1" s="24"/>
      <c r="FDO1" s="24"/>
      <c r="FDP1" s="24"/>
      <c r="FDQ1" s="24"/>
      <c r="FDR1" s="24"/>
      <c r="FDS1" s="24"/>
      <c r="FDT1" s="24"/>
      <c r="FDU1" s="24"/>
      <c r="FDV1" s="24"/>
      <c r="FDW1" s="24"/>
      <c r="FDX1" s="24"/>
      <c r="FDY1" s="24"/>
      <c r="FDZ1" s="24"/>
      <c r="FEA1" s="24"/>
      <c r="FEB1" s="24"/>
      <c r="FEC1" s="24"/>
      <c r="FED1" s="24"/>
      <c r="FEE1" s="24"/>
      <c r="FEF1" s="24"/>
      <c r="FEG1" s="24"/>
      <c r="FEH1" s="24"/>
      <c r="FEI1" s="24"/>
      <c r="FEJ1" s="24"/>
      <c r="FEK1" s="24"/>
      <c r="FEL1" s="24"/>
      <c r="FEM1" s="24"/>
      <c r="FEN1" s="24"/>
      <c r="FEO1" s="24"/>
      <c r="FEP1" s="24"/>
      <c r="FEQ1" s="24"/>
      <c r="FER1" s="24"/>
      <c r="FES1" s="24"/>
      <c r="FET1" s="24"/>
      <c r="FEU1" s="24"/>
      <c r="FEV1" s="24"/>
      <c r="FEW1" s="24"/>
      <c r="FEX1" s="24"/>
      <c r="FEY1" s="24"/>
      <c r="FEZ1" s="24"/>
      <c r="FFA1" s="24"/>
      <c r="FFB1" s="24"/>
      <c r="FFC1" s="24"/>
      <c r="FFD1" s="24"/>
      <c r="FFE1" s="24"/>
      <c r="FFF1" s="24"/>
      <c r="FFG1" s="24"/>
      <c r="FFH1" s="24"/>
      <c r="FFI1" s="24"/>
      <c r="FFJ1" s="24"/>
      <c r="FFK1" s="24"/>
      <c r="FFL1" s="24"/>
      <c r="FFM1" s="24"/>
      <c r="FFN1" s="24"/>
      <c r="FFO1" s="24"/>
      <c r="FFP1" s="24"/>
      <c r="FFQ1" s="24"/>
      <c r="FFR1" s="24"/>
      <c r="FFS1" s="24"/>
      <c r="FFT1" s="24"/>
      <c r="FFU1" s="24"/>
      <c r="FFV1" s="24"/>
      <c r="FFW1" s="24"/>
      <c r="FFX1" s="24"/>
      <c r="FFY1" s="24"/>
      <c r="FFZ1" s="24"/>
      <c r="FGA1" s="24"/>
      <c r="FGB1" s="24"/>
      <c r="FGC1" s="24"/>
      <c r="FGD1" s="24"/>
      <c r="FGE1" s="24"/>
      <c r="FGF1" s="24"/>
      <c r="FGG1" s="24"/>
      <c r="FGH1" s="24"/>
      <c r="FGI1" s="24"/>
      <c r="FGJ1" s="24"/>
      <c r="FGK1" s="24"/>
      <c r="FGL1" s="24"/>
      <c r="FGM1" s="24"/>
      <c r="FGN1" s="24"/>
      <c r="FGO1" s="24"/>
      <c r="FGP1" s="24"/>
      <c r="FGQ1" s="24"/>
      <c r="FGR1" s="24"/>
      <c r="FGS1" s="24"/>
      <c r="FGT1" s="24"/>
      <c r="FGU1" s="24"/>
      <c r="FGV1" s="24"/>
      <c r="FGW1" s="24"/>
      <c r="FGX1" s="24"/>
      <c r="FGY1" s="24"/>
      <c r="FGZ1" s="24"/>
      <c r="FHA1" s="24"/>
      <c r="FHB1" s="24"/>
      <c r="FHC1" s="24"/>
      <c r="FHD1" s="24"/>
      <c r="FHE1" s="24"/>
      <c r="FHF1" s="24"/>
      <c r="FHG1" s="24"/>
      <c r="FHH1" s="24"/>
      <c r="FHI1" s="24"/>
      <c r="FHJ1" s="24"/>
      <c r="FHK1" s="24"/>
      <c r="FHL1" s="24"/>
      <c r="FHM1" s="24"/>
      <c r="FHN1" s="24"/>
      <c r="FHO1" s="24"/>
      <c r="FHP1" s="24"/>
      <c r="FHQ1" s="24"/>
      <c r="FHR1" s="24"/>
      <c r="FHS1" s="24"/>
      <c r="FHT1" s="24"/>
      <c r="FHU1" s="24"/>
      <c r="FHV1" s="24"/>
      <c r="FHW1" s="24"/>
      <c r="FHX1" s="24"/>
      <c r="FHY1" s="24"/>
      <c r="FHZ1" s="24"/>
      <c r="FIA1" s="24"/>
      <c r="FIB1" s="24"/>
      <c r="FIC1" s="24"/>
      <c r="FID1" s="24"/>
      <c r="FIE1" s="24"/>
      <c r="FIF1" s="24"/>
      <c r="FIG1" s="24"/>
      <c r="FIH1" s="24"/>
      <c r="FII1" s="24"/>
      <c r="FIJ1" s="24"/>
      <c r="FIK1" s="24"/>
      <c r="FIL1" s="24"/>
      <c r="FIM1" s="24"/>
      <c r="FIN1" s="24"/>
      <c r="FIO1" s="24"/>
      <c r="FIP1" s="24"/>
      <c r="FIQ1" s="24"/>
      <c r="FIR1" s="24"/>
      <c r="FIS1" s="24"/>
      <c r="FIT1" s="24"/>
      <c r="FIU1" s="24"/>
      <c r="FIV1" s="24"/>
      <c r="FIW1" s="24"/>
      <c r="FIX1" s="24"/>
      <c r="FIY1" s="24"/>
      <c r="FIZ1" s="24"/>
      <c r="FJA1" s="24"/>
      <c r="FJB1" s="24"/>
      <c r="FJC1" s="24"/>
      <c r="FJD1" s="24"/>
      <c r="FJE1" s="24"/>
      <c r="FJF1" s="24"/>
      <c r="FJG1" s="24"/>
      <c r="FJH1" s="24"/>
      <c r="FJI1" s="24"/>
      <c r="FJJ1" s="24"/>
      <c r="FJK1" s="24"/>
      <c r="FJL1" s="24"/>
      <c r="FJM1" s="24"/>
      <c r="FJN1" s="24"/>
      <c r="FJO1" s="24"/>
      <c r="FJP1" s="24"/>
      <c r="FJQ1" s="24"/>
      <c r="FJR1" s="24"/>
      <c r="FJS1" s="24"/>
      <c r="FJT1" s="24"/>
      <c r="FJU1" s="24"/>
      <c r="FJV1" s="24"/>
      <c r="FJW1" s="24"/>
      <c r="FJX1" s="24"/>
      <c r="FJY1" s="24"/>
      <c r="FJZ1" s="24"/>
      <c r="FKA1" s="24"/>
      <c r="FKB1" s="24"/>
      <c r="FKC1" s="24"/>
      <c r="FKD1" s="24"/>
      <c r="FKE1" s="24"/>
      <c r="FKF1" s="24"/>
      <c r="FKG1" s="24"/>
      <c r="FKH1" s="24"/>
      <c r="FKI1" s="24"/>
      <c r="FKJ1" s="24"/>
      <c r="FKK1" s="24"/>
      <c r="FKL1" s="24"/>
      <c r="FKM1" s="24"/>
      <c r="FKN1" s="24"/>
      <c r="FKO1" s="24"/>
      <c r="FKP1" s="24"/>
      <c r="FKQ1" s="24"/>
      <c r="FKR1" s="24"/>
      <c r="FKS1" s="24"/>
      <c r="FKT1" s="24"/>
      <c r="FKU1" s="24"/>
      <c r="FKV1" s="24"/>
      <c r="FKW1" s="24"/>
      <c r="FKX1" s="24"/>
      <c r="FKY1" s="24"/>
      <c r="FKZ1" s="24"/>
      <c r="FLA1" s="24"/>
      <c r="FLB1" s="24"/>
      <c r="FLC1" s="24"/>
      <c r="FLD1" s="24"/>
      <c r="FLE1" s="24"/>
      <c r="FLF1" s="24"/>
      <c r="FLG1" s="24"/>
      <c r="FLH1" s="24"/>
      <c r="FLI1" s="24"/>
      <c r="FLJ1" s="24"/>
      <c r="FLK1" s="24"/>
      <c r="FLL1" s="24"/>
      <c r="FLM1" s="24"/>
      <c r="FLN1" s="24"/>
      <c r="FLO1" s="24"/>
      <c r="FLP1" s="24"/>
      <c r="FLQ1" s="24"/>
      <c r="FLR1" s="24"/>
      <c r="FLS1" s="24"/>
      <c r="FLT1" s="24"/>
      <c r="FLU1" s="24"/>
      <c r="FLV1" s="24"/>
      <c r="FLW1" s="24"/>
      <c r="FLX1" s="24"/>
      <c r="FLY1" s="24"/>
      <c r="FLZ1" s="24"/>
      <c r="FMA1" s="24"/>
      <c r="FMB1" s="24"/>
      <c r="FMC1" s="24"/>
      <c r="FMD1" s="24"/>
      <c r="FME1" s="24"/>
      <c r="FMF1" s="24"/>
      <c r="FMG1" s="24"/>
      <c r="FMH1" s="24"/>
      <c r="FMI1" s="24"/>
      <c r="FMJ1" s="24"/>
      <c r="FMK1" s="24"/>
      <c r="FML1" s="24"/>
      <c r="FMM1" s="24"/>
      <c r="FMN1" s="24"/>
      <c r="FMO1" s="24"/>
      <c r="FMP1" s="24"/>
      <c r="FMQ1" s="24"/>
      <c r="FMR1" s="24"/>
      <c r="FMS1" s="24"/>
      <c r="FMT1" s="24"/>
      <c r="FMU1" s="24"/>
      <c r="FMV1" s="24"/>
      <c r="FMW1" s="24"/>
      <c r="FMX1" s="24"/>
      <c r="FMY1" s="24"/>
      <c r="FMZ1" s="24"/>
      <c r="FNA1" s="24"/>
      <c r="FNB1" s="24"/>
      <c r="FNC1" s="24"/>
      <c r="FND1" s="24"/>
      <c r="FNE1" s="24"/>
      <c r="FNF1" s="24"/>
      <c r="FNG1" s="24"/>
      <c r="FNH1" s="24"/>
      <c r="FNI1" s="24"/>
      <c r="FNJ1" s="24"/>
      <c r="FNK1" s="24"/>
      <c r="FNL1" s="24"/>
      <c r="FNM1" s="24"/>
      <c r="FNN1" s="24"/>
      <c r="FNO1" s="24"/>
      <c r="FNP1" s="24"/>
      <c r="FNQ1" s="24"/>
      <c r="FNR1" s="24"/>
      <c r="FNS1" s="24"/>
      <c r="FNT1" s="24"/>
      <c r="FNU1" s="24"/>
      <c r="FNV1" s="24"/>
      <c r="FNW1" s="24"/>
      <c r="FNX1" s="24"/>
      <c r="FNY1" s="24"/>
      <c r="FNZ1" s="24"/>
      <c r="FOA1" s="24"/>
      <c r="FOB1" s="24"/>
      <c r="FOC1" s="24"/>
      <c r="FOD1" s="24"/>
      <c r="FOE1" s="24"/>
      <c r="FOF1" s="24"/>
      <c r="FOG1" s="24"/>
      <c r="FOH1" s="24"/>
      <c r="FOI1" s="24"/>
      <c r="FOJ1" s="24"/>
      <c r="FOK1" s="24"/>
      <c r="FOL1" s="24"/>
      <c r="FOM1" s="24"/>
      <c r="FON1" s="24"/>
      <c r="FOO1" s="24"/>
      <c r="FOP1" s="24"/>
      <c r="FOQ1" s="24"/>
      <c r="FOR1" s="24"/>
      <c r="FOS1" s="24"/>
      <c r="FOT1" s="24"/>
      <c r="FOU1" s="24"/>
      <c r="FOV1" s="24"/>
      <c r="FOW1" s="24"/>
      <c r="FOX1" s="24"/>
      <c r="FOY1" s="24"/>
      <c r="FOZ1" s="24"/>
      <c r="FPA1" s="24"/>
      <c r="FPB1" s="24"/>
      <c r="FPC1" s="24"/>
      <c r="FPD1" s="24"/>
      <c r="FPE1" s="24"/>
      <c r="FPF1" s="24"/>
      <c r="FPG1" s="24"/>
      <c r="FPH1" s="24"/>
      <c r="FPI1" s="24"/>
      <c r="FPJ1" s="24"/>
      <c r="FPK1" s="24"/>
      <c r="FPL1" s="24"/>
      <c r="FPM1" s="24"/>
      <c r="FPN1" s="24"/>
      <c r="FPO1" s="24"/>
      <c r="FPP1" s="24"/>
      <c r="FPQ1" s="24"/>
      <c r="FPR1" s="24"/>
      <c r="FPS1" s="24"/>
      <c r="FPT1" s="24"/>
      <c r="FPU1" s="24"/>
      <c r="FPV1" s="24"/>
      <c r="FPW1" s="24"/>
      <c r="FPX1" s="24"/>
      <c r="FPY1" s="24"/>
      <c r="FPZ1" s="24"/>
      <c r="FQA1" s="24"/>
      <c r="FQB1" s="24"/>
      <c r="FQC1" s="24"/>
      <c r="FQD1" s="24"/>
      <c r="FQE1" s="24"/>
      <c r="FQF1" s="24"/>
      <c r="FQG1" s="24"/>
      <c r="FQH1" s="24"/>
      <c r="FQI1" s="24"/>
      <c r="FQJ1" s="24"/>
      <c r="FQK1" s="24"/>
      <c r="FQL1" s="24"/>
      <c r="FQM1" s="24"/>
      <c r="FQN1" s="24"/>
      <c r="FQO1" s="24"/>
      <c r="FQP1" s="24"/>
      <c r="FQQ1" s="24"/>
      <c r="FQR1" s="24"/>
      <c r="FQS1" s="24"/>
      <c r="FQT1" s="24"/>
      <c r="FQU1" s="24"/>
      <c r="FQV1" s="24"/>
      <c r="FQW1" s="24"/>
      <c r="FQX1" s="24"/>
      <c r="FQY1" s="24"/>
      <c r="FQZ1" s="24"/>
      <c r="FRA1" s="24"/>
      <c r="FRB1" s="24"/>
      <c r="FRC1" s="24"/>
      <c r="FRD1" s="24"/>
      <c r="FRE1" s="24"/>
      <c r="FRF1" s="24"/>
      <c r="FRG1" s="24"/>
      <c r="FRH1" s="24"/>
      <c r="FRI1" s="24"/>
      <c r="FRJ1" s="24"/>
      <c r="FRK1" s="24"/>
      <c r="FRL1" s="24"/>
      <c r="FRM1" s="24"/>
      <c r="FRN1" s="24"/>
      <c r="FRO1" s="24"/>
      <c r="FRP1" s="24"/>
      <c r="FRQ1" s="24"/>
      <c r="FRR1" s="24"/>
      <c r="FRS1" s="24"/>
      <c r="FRT1" s="24"/>
      <c r="FRU1" s="24"/>
      <c r="FRV1" s="24"/>
      <c r="FRW1" s="24"/>
      <c r="FRX1" s="24"/>
      <c r="FRY1" s="24"/>
      <c r="FRZ1" s="24"/>
      <c r="FSA1" s="24"/>
      <c r="FSB1" s="24"/>
      <c r="FSC1" s="24"/>
      <c r="FSD1" s="24"/>
      <c r="FSE1" s="24"/>
      <c r="FSF1" s="24"/>
      <c r="FSG1" s="24"/>
      <c r="FSH1" s="24"/>
      <c r="FSI1" s="24"/>
      <c r="FSJ1" s="24"/>
      <c r="FSK1" s="24"/>
      <c r="FSL1" s="24"/>
      <c r="FSM1" s="24"/>
      <c r="FSN1" s="24"/>
      <c r="FSO1" s="24"/>
      <c r="FSP1" s="24"/>
      <c r="FSQ1" s="24"/>
      <c r="FSR1" s="24"/>
      <c r="FSS1" s="24"/>
      <c r="FST1" s="24"/>
      <c r="FSU1" s="24"/>
      <c r="FSV1" s="24"/>
      <c r="FSW1" s="24"/>
      <c r="FSX1" s="24"/>
      <c r="FSY1" s="24"/>
      <c r="FSZ1" s="24"/>
      <c r="FTA1" s="24"/>
      <c r="FTB1" s="24"/>
      <c r="FTC1" s="24"/>
      <c r="FTD1" s="24"/>
      <c r="FTE1" s="24"/>
      <c r="FTF1" s="24"/>
      <c r="FTG1" s="24"/>
      <c r="FTH1" s="24"/>
      <c r="FTI1" s="24"/>
      <c r="FTJ1" s="24"/>
      <c r="FTK1" s="24"/>
      <c r="FTL1" s="24"/>
      <c r="FTM1" s="24"/>
      <c r="FTN1" s="24"/>
      <c r="FTO1" s="24"/>
      <c r="FTP1" s="24"/>
      <c r="FTQ1" s="24"/>
      <c r="FTR1" s="24"/>
      <c r="FTS1" s="24"/>
      <c r="FTT1" s="24"/>
      <c r="FTU1" s="24"/>
      <c r="FTV1" s="24"/>
      <c r="FTW1" s="24"/>
      <c r="FTX1" s="24"/>
      <c r="FTY1" s="24"/>
      <c r="FTZ1" s="24"/>
      <c r="FUA1" s="24"/>
      <c r="FUB1" s="24"/>
      <c r="FUC1" s="24"/>
      <c r="FUD1" s="24"/>
      <c r="FUE1" s="24"/>
      <c r="FUF1" s="24"/>
      <c r="FUG1" s="24"/>
      <c r="FUH1" s="24"/>
      <c r="FUI1" s="24"/>
      <c r="FUJ1" s="24"/>
      <c r="FUK1" s="24"/>
      <c r="FUL1" s="24"/>
      <c r="FUM1" s="24"/>
      <c r="FUN1" s="24"/>
      <c r="FUO1" s="24"/>
      <c r="FUP1" s="24"/>
      <c r="FUQ1" s="24"/>
      <c r="FUR1" s="24"/>
      <c r="FUS1" s="24"/>
      <c r="FUT1" s="24"/>
      <c r="FUU1" s="24"/>
      <c r="FUV1" s="24"/>
      <c r="FUW1" s="24"/>
      <c r="FUX1" s="24"/>
      <c r="FUY1" s="24"/>
      <c r="FUZ1" s="24"/>
      <c r="FVA1" s="24"/>
      <c r="FVB1" s="24"/>
      <c r="FVC1" s="24"/>
      <c r="FVD1" s="24"/>
      <c r="FVE1" s="24"/>
      <c r="FVF1" s="24"/>
      <c r="FVG1" s="24"/>
      <c r="FVH1" s="24"/>
      <c r="FVI1" s="24"/>
      <c r="FVJ1" s="24"/>
      <c r="FVK1" s="24"/>
      <c r="FVL1" s="24"/>
      <c r="FVM1" s="24"/>
      <c r="FVN1" s="24"/>
      <c r="FVO1" s="24"/>
      <c r="FVP1" s="24"/>
      <c r="FVQ1" s="24"/>
      <c r="FVR1" s="24"/>
      <c r="FVS1" s="24"/>
      <c r="FVT1" s="24"/>
      <c r="FVU1" s="24"/>
      <c r="FVV1" s="24"/>
      <c r="FVW1" s="24"/>
      <c r="FVX1" s="24"/>
      <c r="FVY1" s="24"/>
      <c r="FVZ1" s="24"/>
      <c r="FWA1" s="24"/>
      <c r="FWB1" s="24"/>
      <c r="FWC1" s="24"/>
      <c r="FWD1" s="24"/>
      <c r="FWE1" s="24"/>
      <c r="FWF1" s="24"/>
      <c r="FWG1" s="24"/>
      <c r="FWH1" s="24"/>
      <c r="FWI1" s="24"/>
      <c r="FWJ1" s="24"/>
      <c r="FWK1" s="24"/>
      <c r="FWL1" s="24"/>
      <c r="FWM1" s="24"/>
      <c r="FWN1" s="24"/>
      <c r="FWO1" s="24"/>
      <c r="FWP1" s="24"/>
      <c r="FWQ1" s="24"/>
      <c r="FWR1" s="24"/>
      <c r="FWS1" s="24"/>
      <c r="FWT1" s="24"/>
      <c r="FWU1" s="24"/>
      <c r="FWV1" s="24"/>
      <c r="FWW1" s="24"/>
      <c r="FWX1" s="24"/>
      <c r="FWY1" s="24"/>
      <c r="FWZ1" s="24"/>
      <c r="FXA1" s="24"/>
      <c r="FXB1" s="24"/>
      <c r="FXC1" s="24"/>
      <c r="FXD1" s="24"/>
      <c r="FXE1" s="24"/>
      <c r="FXF1" s="24"/>
      <c r="FXG1" s="24"/>
      <c r="FXH1" s="24"/>
      <c r="FXI1" s="24"/>
      <c r="FXJ1" s="24"/>
      <c r="FXK1" s="24"/>
      <c r="FXL1" s="24"/>
      <c r="FXM1" s="24"/>
      <c r="FXN1" s="24"/>
      <c r="FXO1" s="24"/>
      <c r="FXP1" s="24"/>
      <c r="FXQ1" s="24"/>
      <c r="FXR1" s="24"/>
      <c r="FXS1" s="24"/>
      <c r="FXT1" s="24"/>
      <c r="FXU1" s="24"/>
      <c r="FXV1" s="24"/>
      <c r="FXW1" s="24"/>
      <c r="FXX1" s="24"/>
      <c r="FXY1" s="24"/>
      <c r="FXZ1" s="24"/>
      <c r="FYA1" s="24"/>
      <c r="FYB1" s="24"/>
      <c r="FYC1" s="24"/>
      <c r="FYD1" s="24"/>
      <c r="FYE1" s="24"/>
      <c r="FYF1" s="24"/>
      <c r="FYG1" s="24"/>
      <c r="FYH1" s="24"/>
      <c r="FYI1" s="24"/>
      <c r="FYJ1" s="24"/>
      <c r="FYK1" s="24"/>
      <c r="FYL1" s="24"/>
      <c r="FYM1" s="24"/>
      <c r="FYN1" s="24"/>
      <c r="FYO1" s="24"/>
      <c r="FYP1" s="24"/>
      <c r="FYQ1" s="24"/>
      <c r="FYR1" s="24"/>
      <c r="FYS1" s="24"/>
      <c r="FYT1" s="24"/>
      <c r="FYU1" s="24"/>
      <c r="FYV1" s="24"/>
      <c r="FYW1" s="24"/>
      <c r="FYX1" s="24"/>
      <c r="FYY1" s="24"/>
      <c r="FYZ1" s="24"/>
      <c r="FZA1" s="24"/>
      <c r="FZB1" s="24"/>
      <c r="FZC1" s="24"/>
      <c r="FZD1" s="24"/>
      <c r="FZE1" s="24"/>
      <c r="FZF1" s="24"/>
      <c r="FZG1" s="24"/>
      <c r="FZH1" s="24"/>
      <c r="FZI1" s="24"/>
      <c r="FZJ1" s="24"/>
      <c r="FZK1" s="24"/>
      <c r="FZL1" s="24"/>
      <c r="FZM1" s="24"/>
      <c r="FZN1" s="24"/>
      <c r="FZO1" s="24"/>
      <c r="FZP1" s="24"/>
      <c r="FZQ1" s="24"/>
      <c r="FZR1" s="24"/>
      <c r="FZS1" s="24"/>
      <c r="FZT1" s="24"/>
      <c r="FZU1" s="24"/>
      <c r="FZV1" s="24"/>
      <c r="FZW1" s="24"/>
      <c r="FZX1" s="24"/>
      <c r="FZY1" s="24"/>
      <c r="FZZ1" s="24"/>
      <c r="GAA1" s="24"/>
      <c r="GAB1" s="24"/>
      <c r="GAC1" s="24"/>
      <c r="GAD1" s="24"/>
      <c r="GAE1" s="24"/>
      <c r="GAF1" s="24"/>
      <c r="GAG1" s="24"/>
      <c r="GAH1" s="24"/>
      <c r="GAI1" s="24"/>
      <c r="GAJ1" s="24"/>
      <c r="GAK1" s="24"/>
      <c r="GAL1" s="24"/>
      <c r="GAM1" s="24"/>
      <c r="GAN1" s="24"/>
      <c r="GAO1" s="24"/>
      <c r="GAP1" s="24"/>
      <c r="GAQ1" s="24"/>
      <c r="GAR1" s="24"/>
      <c r="GAS1" s="24"/>
      <c r="GAT1" s="24"/>
      <c r="GAU1" s="24"/>
      <c r="GAV1" s="24"/>
      <c r="GAW1" s="24"/>
      <c r="GAX1" s="24"/>
      <c r="GAY1" s="24"/>
      <c r="GAZ1" s="24"/>
      <c r="GBA1" s="24"/>
      <c r="GBB1" s="24"/>
      <c r="GBC1" s="24"/>
      <c r="GBD1" s="24"/>
      <c r="GBE1" s="24"/>
      <c r="GBF1" s="24"/>
      <c r="GBG1" s="24"/>
      <c r="GBH1" s="24"/>
      <c r="GBI1" s="24"/>
      <c r="GBJ1" s="24"/>
      <c r="GBK1" s="24"/>
      <c r="GBL1" s="24"/>
      <c r="GBM1" s="24"/>
      <c r="GBN1" s="24"/>
      <c r="GBO1" s="24"/>
      <c r="GBP1" s="24"/>
      <c r="GBQ1" s="24"/>
      <c r="GBR1" s="24"/>
      <c r="GBS1" s="24"/>
      <c r="GBT1" s="24"/>
      <c r="GBU1" s="24"/>
      <c r="GBV1" s="24"/>
      <c r="GBW1" s="24"/>
      <c r="GBX1" s="24"/>
      <c r="GBY1" s="24"/>
      <c r="GBZ1" s="24"/>
      <c r="GCA1" s="24"/>
      <c r="GCB1" s="24"/>
      <c r="GCC1" s="24"/>
      <c r="GCD1" s="24"/>
      <c r="GCE1" s="24"/>
      <c r="GCF1" s="24"/>
      <c r="GCG1" s="24"/>
      <c r="GCH1" s="24"/>
      <c r="GCI1" s="24"/>
      <c r="GCJ1" s="24"/>
      <c r="GCK1" s="24"/>
      <c r="GCL1" s="24"/>
      <c r="GCM1" s="24"/>
      <c r="GCN1" s="24"/>
      <c r="GCO1" s="24"/>
      <c r="GCP1" s="24"/>
      <c r="GCQ1" s="24"/>
      <c r="GCR1" s="24"/>
      <c r="GCS1" s="24"/>
      <c r="GCT1" s="24"/>
      <c r="GCU1" s="24"/>
      <c r="GCV1" s="24"/>
      <c r="GCW1" s="24"/>
      <c r="GCX1" s="24"/>
      <c r="GCY1" s="24"/>
      <c r="GCZ1" s="24"/>
      <c r="GDA1" s="24"/>
      <c r="GDB1" s="24"/>
      <c r="GDC1" s="24"/>
      <c r="GDD1" s="24"/>
      <c r="GDE1" s="24"/>
      <c r="GDF1" s="24"/>
      <c r="GDG1" s="24"/>
      <c r="GDH1" s="24"/>
      <c r="GDI1" s="24"/>
      <c r="GDJ1" s="24"/>
      <c r="GDK1" s="24"/>
      <c r="GDL1" s="24"/>
      <c r="GDM1" s="24"/>
      <c r="GDN1" s="24"/>
      <c r="GDO1" s="24"/>
      <c r="GDP1" s="24"/>
      <c r="GDQ1" s="24"/>
      <c r="GDR1" s="24"/>
      <c r="GDS1" s="24"/>
      <c r="GDT1" s="24"/>
      <c r="GDU1" s="24"/>
      <c r="GDV1" s="24"/>
      <c r="GDW1" s="24"/>
      <c r="GDX1" s="24"/>
      <c r="GDY1" s="24"/>
      <c r="GDZ1" s="24"/>
      <c r="GEA1" s="24"/>
      <c r="GEB1" s="24"/>
      <c r="GEC1" s="24"/>
      <c r="GED1" s="24"/>
      <c r="GEE1" s="24"/>
      <c r="GEF1" s="24"/>
      <c r="GEG1" s="24"/>
      <c r="GEH1" s="24"/>
      <c r="GEI1" s="24"/>
      <c r="GEJ1" s="24"/>
      <c r="GEK1" s="24"/>
      <c r="GEL1" s="24"/>
      <c r="GEM1" s="24"/>
      <c r="GEN1" s="24"/>
      <c r="GEO1" s="24"/>
      <c r="GEP1" s="24"/>
      <c r="GEQ1" s="24"/>
      <c r="GER1" s="24"/>
      <c r="GES1" s="24"/>
      <c r="GET1" s="24"/>
      <c r="GEU1" s="24"/>
      <c r="GEV1" s="24"/>
      <c r="GEW1" s="24"/>
      <c r="GEX1" s="24"/>
      <c r="GEY1" s="24"/>
      <c r="GEZ1" s="24"/>
      <c r="GFA1" s="24"/>
      <c r="GFB1" s="24"/>
      <c r="GFC1" s="24"/>
      <c r="GFD1" s="24"/>
      <c r="GFE1" s="24"/>
      <c r="GFF1" s="24"/>
      <c r="GFG1" s="24"/>
      <c r="GFH1" s="24"/>
      <c r="GFI1" s="24"/>
      <c r="GFJ1" s="24"/>
      <c r="GFK1" s="24"/>
      <c r="GFL1" s="24"/>
      <c r="GFM1" s="24"/>
      <c r="GFN1" s="24"/>
      <c r="GFO1" s="24"/>
      <c r="GFP1" s="24"/>
      <c r="GFQ1" s="24"/>
      <c r="GFR1" s="24"/>
      <c r="GFS1" s="24"/>
      <c r="GFT1" s="24"/>
      <c r="GFU1" s="24"/>
      <c r="GFV1" s="24"/>
      <c r="GFW1" s="24"/>
      <c r="GFX1" s="24"/>
      <c r="GFY1" s="24"/>
      <c r="GFZ1" s="24"/>
      <c r="GGA1" s="24"/>
      <c r="GGB1" s="24"/>
      <c r="GGC1" s="24"/>
      <c r="GGD1" s="24"/>
      <c r="GGE1" s="24"/>
      <c r="GGF1" s="24"/>
      <c r="GGG1" s="24"/>
      <c r="GGH1" s="24"/>
      <c r="GGI1" s="24"/>
      <c r="GGJ1" s="24"/>
      <c r="GGK1" s="24"/>
      <c r="GGL1" s="24"/>
      <c r="GGM1" s="24"/>
      <c r="GGN1" s="24"/>
      <c r="GGO1" s="24"/>
      <c r="GGP1" s="24"/>
      <c r="GGQ1" s="24"/>
      <c r="GGR1" s="24"/>
      <c r="GGS1" s="24"/>
      <c r="GGT1" s="24"/>
      <c r="GGU1" s="24"/>
      <c r="GGV1" s="24"/>
      <c r="GGW1" s="24"/>
      <c r="GGX1" s="24"/>
      <c r="GGY1" s="24"/>
      <c r="GGZ1" s="24"/>
      <c r="GHA1" s="24"/>
      <c r="GHB1" s="24"/>
      <c r="GHC1" s="24"/>
      <c r="GHD1" s="24"/>
      <c r="GHE1" s="24"/>
      <c r="GHF1" s="24"/>
      <c r="GHG1" s="24"/>
      <c r="GHH1" s="24"/>
      <c r="GHI1" s="24"/>
      <c r="GHJ1" s="24"/>
      <c r="GHK1" s="24"/>
      <c r="GHL1" s="24"/>
      <c r="GHM1" s="24"/>
      <c r="GHN1" s="24"/>
      <c r="GHO1" s="24"/>
      <c r="GHP1" s="24"/>
      <c r="GHQ1" s="24"/>
      <c r="GHR1" s="24"/>
      <c r="GHS1" s="24"/>
      <c r="GHT1" s="24"/>
      <c r="GHU1" s="24"/>
      <c r="GHV1" s="24"/>
      <c r="GHW1" s="24"/>
      <c r="GHX1" s="24"/>
      <c r="GHY1" s="24"/>
      <c r="GHZ1" s="24"/>
      <c r="GIA1" s="24"/>
      <c r="GIB1" s="24"/>
      <c r="GIC1" s="24"/>
      <c r="GID1" s="24"/>
      <c r="GIE1" s="24"/>
      <c r="GIF1" s="24"/>
      <c r="GIG1" s="24"/>
      <c r="GIH1" s="24"/>
      <c r="GII1" s="24"/>
      <c r="GIJ1" s="24"/>
      <c r="GIK1" s="24"/>
      <c r="GIL1" s="24"/>
      <c r="GIM1" s="24"/>
      <c r="GIN1" s="24"/>
      <c r="GIO1" s="24"/>
      <c r="GIP1" s="24"/>
      <c r="GIQ1" s="24"/>
      <c r="GIR1" s="24"/>
      <c r="GIS1" s="24"/>
      <c r="GIT1" s="24"/>
      <c r="GIU1" s="24"/>
      <c r="GIV1" s="24"/>
      <c r="GIW1" s="24"/>
      <c r="GIX1" s="24"/>
      <c r="GIY1" s="24"/>
      <c r="GIZ1" s="24"/>
      <c r="GJA1" s="24"/>
      <c r="GJB1" s="24"/>
      <c r="GJC1" s="24"/>
      <c r="GJD1" s="24"/>
      <c r="GJE1" s="24"/>
      <c r="GJF1" s="24"/>
      <c r="GJG1" s="24"/>
      <c r="GJH1" s="24"/>
      <c r="GJI1" s="24"/>
      <c r="GJJ1" s="24"/>
      <c r="GJK1" s="24"/>
      <c r="GJL1" s="24"/>
      <c r="GJM1" s="24"/>
      <c r="GJN1" s="24"/>
      <c r="GJO1" s="24"/>
      <c r="GJP1" s="24"/>
      <c r="GJQ1" s="24"/>
      <c r="GJR1" s="24"/>
      <c r="GJS1" s="24"/>
      <c r="GJT1" s="24"/>
      <c r="GJU1" s="24"/>
      <c r="GJV1" s="24"/>
      <c r="GJW1" s="24"/>
      <c r="GJX1" s="24"/>
      <c r="GJY1" s="24"/>
      <c r="GJZ1" s="24"/>
      <c r="GKA1" s="24"/>
      <c r="GKB1" s="24"/>
      <c r="GKC1" s="24"/>
      <c r="GKD1" s="24"/>
      <c r="GKE1" s="24"/>
      <c r="GKF1" s="24"/>
      <c r="GKG1" s="24"/>
      <c r="GKH1" s="24"/>
      <c r="GKI1" s="24"/>
      <c r="GKJ1" s="24"/>
      <c r="GKK1" s="24"/>
      <c r="GKL1" s="24"/>
      <c r="GKM1" s="24"/>
      <c r="GKN1" s="24"/>
      <c r="GKO1" s="24"/>
      <c r="GKP1" s="24"/>
      <c r="GKQ1" s="24"/>
      <c r="GKR1" s="24"/>
      <c r="GKS1" s="24"/>
      <c r="GKT1" s="24"/>
      <c r="GKU1" s="24"/>
      <c r="GKV1" s="24"/>
      <c r="GKW1" s="24"/>
      <c r="GKX1" s="24"/>
      <c r="GKY1" s="24"/>
      <c r="GKZ1" s="24"/>
      <c r="GLA1" s="24"/>
      <c r="GLB1" s="24"/>
      <c r="GLC1" s="24"/>
      <c r="GLD1" s="24"/>
      <c r="GLE1" s="24"/>
      <c r="GLF1" s="24"/>
      <c r="GLG1" s="24"/>
      <c r="GLH1" s="24"/>
      <c r="GLI1" s="24"/>
      <c r="GLJ1" s="24"/>
      <c r="GLK1" s="24"/>
      <c r="GLL1" s="24"/>
      <c r="GLM1" s="24"/>
      <c r="GLN1" s="24"/>
      <c r="GLO1" s="24"/>
      <c r="GLP1" s="24"/>
      <c r="GLQ1" s="24"/>
      <c r="GLR1" s="24"/>
      <c r="GLS1" s="24"/>
      <c r="GLT1" s="24"/>
      <c r="GLU1" s="24"/>
      <c r="GLV1" s="24"/>
      <c r="GLW1" s="24"/>
      <c r="GLX1" s="24"/>
      <c r="GLY1" s="24"/>
      <c r="GLZ1" s="24"/>
      <c r="GMA1" s="24"/>
      <c r="GMB1" s="24"/>
      <c r="GMC1" s="24"/>
      <c r="GMD1" s="24"/>
      <c r="GME1" s="24"/>
      <c r="GMF1" s="24"/>
      <c r="GMG1" s="24"/>
      <c r="GMH1" s="24"/>
      <c r="GMI1" s="24"/>
      <c r="GMJ1" s="24"/>
      <c r="GMK1" s="24"/>
      <c r="GML1" s="24"/>
      <c r="GMM1" s="24"/>
      <c r="GMN1" s="24"/>
      <c r="GMO1" s="24"/>
      <c r="GMP1" s="24"/>
      <c r="GMQ1" s="24"/>
      <c r="GMR1" s="24"/>
      <c r="GMS1" s="24"/>
      <c r="GMT1" s="24"/>
      <c r="GMU1" s="24"/>
      <c r="GMV1" s="24"/>
      <c r="GMW1" s="24"/>
      <c r="GMX1" s="24"/>
      <c r="GMY1" s="24"/>
      <c r="GMZ1" s="24"/>
      <c r="GNA1" s="24"/>
      <c r="GNB1" s="24"/>
      <c r="GNC1" s="24"/>
      <c r="GND1" s="24"/>
      <c r="GNE1" s="24"/>
      <c r="GNF1" s="24"/>
      <c r="GNG1" s="24"/>
      <c r="GNH1" s="24"/>
      <c r="GNI1" s="24"/>
      <c r="GNJ1" s="24"/>
      <c r="GNK1" s="24"/>
      <c r="GNL1" s="24"/>
      <c r="GNM1" s="24"/>
      <c r="GNN1" s="24"/>
      <c r="GNO1" s="24"/>
      <c r="GNP1" s="24"/>
      <c r="GNQ1" s="24"/>
      <c r="GNR1" s="24"/>
      <c r="GNS1" s="24"/>
      <c r="GNT1" s="24"/>
      <c r="GNU1" s="24"/>
      <c r="GNV1" s="24"/>
      <c r="GNW1" s="24"/>
      <c r="GNX1" s="24"/>
      <c r="GNY1" s="24"/>
      <c r="GNZ1" s="24"/>
      <c r="GOA1" s="24"/>
      <c r="GOB1" s="24"/>
      <c r="GOC1" s="24"/>
      <c r="GOD1" s="24"/>
      <c r="GOE1" s="24"/>
      <c r="GOF1" s="24"/>
      <c r="GOG1" s="24"/>
      <c r="GOH1" s="24"/>
      <c r="GOI1" s="24"/>
      <c r="GOJ1" s="24"/>
      <c r="GOK1" s="24"/>
      <c r="GOL1" s="24"/>
      <c r="GOM1" s="24"/>
      <c r="GON1" s="24"/>
      <c r="GOO1" s="24"/>
      <c r="GOP1" s="24"/>
      <c r="GOQ1" s="24"/>
      <c r="GOR1" s="24"/>
      <c r="GOS1" s="24"/>
      <c r="GOT1" s="24"/>
      <c r="GOU1" s="24"/>
      <c r="GOV1" s="24"/>
      <c r="GOW1" s="24"/>
      <c r="GOX1" s="24"/>
      <c r="GOY1" s="24"/>
      <c r="GOZ1" s="24"/>
      <c r="GPA1" s="24"/>
      <c r="GPB1" s="24"/>
      <c r="GPC1" s="24"/>
      <c r="GPD1" s="24"/>
      <c r="GPE1" s="24"/>
      <c r="GPF1" s="24"/>
      <c r="GPG1" s="24"/>
      <c r="GPH1" s="24"/>
      <c r="GPI1" s="24"/>
      <c r="GPJ1" s="24"/>
      <c r="GPK1" s="24"/>
      <c r="GPL1" s="24"/>
      <c r="GPM1" s="24"/>
      <c r="GPN1" s="24"/>
      <c r="GPO1" s="24"/>
      <c r="GPP1" s="24"/>
      <c r="GPQ1" s="24"/>
      <c r="GPR1" s="24"/>
      <c r="GPS1" s="24"/>
      <c r="GPT1" s="24"/>
      <c r="GPU1" s="24"/>
      <c r="GPV1" s="24"/>
      <c r="GPW1" s="24"/>
      <c r="GPX1" s="24"/>
      <c r="GPY1" s="24"/>
      <c r="GPZ1" s="24"/>
      <c r="GQA1" s="24"/>
      <c r="GQB1" s="24"/>
      <c r="GQC1" s="24"/>
      <c r="GQD1" s="24"/>
      <c r="GQE1" s="24"/>
      <c r="GQF1" s="24"/>
      <c r="GQG1" s="24"/>
      <c r="GQH1" s="24"/>
      <c r="GQI1" s="24"/>
      <c r="GQJ1" s="24"/>
      <c r="GQK1" s="24"/>
      <c r="GQL1" s="24"/>
      <c r="GQM1" s="24"/>
      <c r="GQN1" s="24"/>
      <c r="GQO1" s="24"/>
      <c r="GQP1" s="24"/>
      <c r="GQQ1" s="24"/>
      <c r="GQR1" s="24"/>
      <c r="GQS1" s="24"/>
      <c r="GQT1" s="24"/>
      <c r="GQU1" s="24"/>
      <c r="GQV1" s="24"/>
      <c r="GQW1" s="24"/>
      <c r="GQX1" s="24"/>
      <c r="GQY1" s="24"/>
      <c r="GQZ1" s="24"/>
      <c r="GRA1" s="24"/>
      <c r="GRB1" s="24"/>
      <c r="GRC1" s="24"/>
      <c r="GRD1" s="24"/>
      <c r="GRE1" s="24"/>
      <c r="GRF1" s="24"/>
      <c r="GRG1" s="24"/>
      <c r="GRH1" s="24"/>
      <c r="GRI1" s="24"/>
      <c r="GRJ1" s="24"/>
      <c r="GRK1" s="24"/>
      <c r="GRL1" s="24"/>
      <c r="GRM1" s="24"/>
      <c r="GRN1" s="24"/>
      <c r="GRO1" s="24"/>
      <c r="GRP1" s="24"/>
      <c r="GRQ1" s="24"/>
      <c r="GRR1" s="24"/>
      <c r="GRS1" s="24"/>
      <c r="GRT1" s="24"/>
      <c r="GRU1" s="24"/>
      <c r="GRV1" s="24"/>
      <c r="GRW1" s="24"/>
      <c r="GRX1" s="24"/>
      <c r="GRY1" s="24"/>
      <c r="GRZ1" s="24"/>
      <c r="GSA1" s="24"/>
      <c r="GSB1" s="24"/>
      <c r="GSC1" s="24"/>
      <c r="GSD1" s="24"/>
      <c r="GSE1" s="24"/>
      <c r="GSF1" s="24"/>
      <c r="GSG1" s="24"/>
      <c r="GSH1" s="24"/>
      <c r="GSI1" s="24"/>
      <c r="GSJ1" s="24"/>
      <c r="GSK1" s="24"/>
      <c r="GSL1" s="24"/>
      <c r="GSM1" s="24"/>
      <c r="GSN1" s="24"/>
      <c r="GSO1" s="24"/>
      <c r="GSP1" s="24"/>
      <c r="GSQ1" s="24"/>
      <c r="GSR1" s="24"/>
      <c r="GSS1" s="24"/>
      <c r="GST1" s="24"/>
      <c r="GSU1" s="24"/>
      <c r="GSV1" s="24"/>
      <c r="GSW1" s="24"/>
      <c r="GSX1" s="24"/>
      <c r="GSY1" s="24"/>
      <c r="GSZ1" s="24"/>
      <c r="GTA1" s="24"/>
      <c r="GTB1" s="24"/>
      <c r="GTC1" s="24"/>
      <c r="GTD1" s="24"/>
      <c r="GTE1" s="24"/>
      <c r="GTF1" s="24"/>
      <c r="GTG1" s="24"/>
      <c r="GTH1" s="24"/>
      <c r="GTI1" s="24"/>
      <c r="GTJ1" s="24"/>
      <c r="GTK1" s="24"/>
      <c r="GTL1" s="24"/>
      <c r="GTM1" s="24"/>
      <c r="GTN1" s="24"/>
      <c r="GTO1" s="24"/>
      <c r="GTP1" s="24"/>
      <c r="GTQ1" s="24"/>
      <c r="GTR1" s="24"/>
      <c r="GTS1" s="24"/>
      <c r="GTT1" s="24"/>
      <c r="GTU1" s="24"/>
      <c r="GTV1" s="24"/>
      <c r="GTW1" s="24"/>
      <c r="GTX1" s="24"/>
      <c r="GTY1" s="24"/>
      <c r="GTZ1" s="24"/>
      <c r="GUA1" s="24"/>
      <c r="GUB1" s="24"/>
      <c r="GUC1" s="24"/>
      <c r="GUD1" s="24"/>
      <c r="GUE1" s="24"/>
      <c r="GUF1" s="24"/>
      <c r="GUG1" s="24"/>
      <c r="GUH1" s="24"/>
      <c r="GUI1" s="24"/>
      <c r="GUJ1" s="24"/>
      <c r="GUK1" s="24"/>
      <c r="GUL1" s="24"/>
      <c r="GUM1" s="24"/>
      <c r="GUN1" s="24"/>
      <c r="GUO1" s="24"/>
      <c r="GUP1" s="24"/>
      <c r="GUQ1" s="24"/>
      <c r="GUR1" s="24"/>
      <c r="GUS1" s="24"/>
      <c r="GUT1" s="24"/>
      <c r="GUU1" s="24"/>
      <c r="GUV1" s="24"/>
      <c r="GUW1" s="24"/>
      <c r="GUX1" s="24"/>
      <c r="GUY1" s="24"/>
      <c r="GUZ1" s="24"/>
      <c r="GVA1" s="24"/>
      <c r="GVB1" s="24"/>
      <c r="GVC1" s="24"/>
      <c r="GVD1" s="24"/>
      <c r="GVE1" s="24"/>
      <c r="GVF1" s="24"/>
      <c r="GVG1" s="24"/>
      <c r="GVH1" s="24"/>
      <c r="GVI1" s="24"/>
      <c r="GVJ1" s="24"/>
      <c r="GVK1" s="24"/>
      <c r="GVL1" s="24"/>
      <c r="GVM1" s="24"/>
      <c r="GVN1" s="24"/>
      <c r="GVO1" s="24"/>
      <c r="GVP1" s="24"/>
      <c r="GVQ1" s="24"/>
      <c r="GVR1" s="24"/>
      <c r="GVS1" s="24"/>
      <c r="GVT1" s="24"/>
      <c r="GVU1" s="24"/>
      <c r="GVV1" s="24"/>
      <c r="GVW1" s="24"/>
      <c r="GVX1" s="24"/>
      <c r="GVY1" s="24"/>
      <c r="GVZ1" s="24"/>
      <c r="GWA1" s="24"/>
      <c r="GWB1" s="24"/>
      <c r="GWC1" s="24"/>
      <c r="GWD1" s="24"/>
      <c r="GWE1" s="24"/>
      <c r="GWF1" s="24"/>
      <c r="GWG1" s="24"/>
      <c r="GWH1" s="24"/>
      <c r="GWI1" s="24"/>
      <c r="GWJ1" s="24"/>
      <c r="GWK1" s="24"/>
      <c r="GWL1" s="24"/>
      <c r="GWM1" s="24"/>
      <c r="GWN1" s="24"/>
      <c r="GWO1" s="24"/>
      <c r="GWP1" s="24"/>
      <c r="GWQ1" s="24"/>
      <c r="GWR1" s="24"/>
      <c r="GWS1" s="24"/>
      <c r="GWT1" s="24"/>
      <c r="GWU1" s="24"/>
      <c r="GWV1" s="24"/>
      <c r="GWW1" s="24"/>
      <c r="GWX1" s="24"/>
      <c r="GWY1" s="24"/>
      <c r="GWZ1" s="24"/>
      <c r="GXA1" s="24"/>
      <c r="GXB1" s="24"/>
      <c r="GXC1" s="24"/>
      <c r="GXD1" s="24"/>
      <c r="GXE1" s="24"/>
      <c r="GXF1" s="24"/>
      <c r="GXG1" s="24"/>
      <c r="GXH1" s="24"/>
      <c r="GXI1" s="24"/>
      <c r="GXJ1" s="24"/>
      <c r="GXK1" s="24"/>
      <c r="GXL1" s="24"/>
      <c r="GXM1" s="24"/>
      <c r="GXN1" s="24"/>
      <c r="GXO1" s="24"/>
      <c r="GXP1" s="24"/>
      <c r="GXQ1" s="24"/>
      <c r="GXR1" s="24"/>
      <c r="GXS1" s="24"/>
      <c r="GXT1" s="24"/>
      <c r="GXU1" s="24"/>
      <c r="GXV1" s="24"/>
      <c r="GXW1" s="24"/>
      <c r="GXX1" s="24"/>
      <c r="GXY1" s="24"/>
      <c r="GXZ1" s="24"/>
      <c r="GYA1" s="24"/>
      <c r="GYB1" s="24"/>
      <c r="GYC1" s="24"/>
      <c r="GYD1" s="24"/>
      <c r="GYE1" s="24"/>
      <c r="GYF1" s="24"/>
      <c r="GYG1" s="24"/>
      <c r="GYH1" s="24"/>
      <c r="GYI1" s="24"/>
      <c r="GYJ1" s="24"/>
      <c r="GYK1" s="24"/>
      <c r="GYL1" s="24"/>
      <c r="GYM1" s="24"/>
      <c r="GYN1" s="24"/>
      <c r="GYO1" s="24"/>
      <c r="GYP1" s="24"/>
      <c r="GYQ1" s="24"/>
      <c r="GYR1" s="24"/>
      <c r="GYS1" s="24"/>
      <c r="GYT1" s="24"/>
      <c r="GYU1" s="24"/>
      <c r="GYV1" s="24"/>
      <c r="GYW1" s="24"/>
      <c r="GYX1" s="24"/>
      <c r="GYY1" s="24"/>
      <c r="GYZ1" s="24"/>
      <c r="GZA1" s="24"/>
      <c r="GZB1" s="24"/>
      <c r="GZC1" s="24"/>
      <c r="GZD1" s="24"/>
      <c r="GZE1" s="24"/>
      <c r="GZF1" s="24"/>
      <c r="GZG1" s="24"/>
      <c r="GZH1" s="24"/>
      <c r="GZI1" s="24"/>
      <c r="GZJ1" s="24"/>
      <c r="GZK1" s="24"/>
      <c r="GZL1" s="24"/>
      <c r="GZM1" s="24"/>
      <c r="GZN1" s="24"/>
      <c r="GZO1" s="24"/>
      <c r="GZP1" s="24"/>
      <c r="GZQ1" s="24"/>
      <c r="GZR1" s="24"/>
      <c r="GZS1" s="24"/>
      <c r="GZT1" s="24"/>
      <c r="GZU1" s="24"/>
      <c r="GZV1" s="24"/>
      <c r="GZW1" s="24"/>
      <c r="GZX1" s="24"/>
      <c r="GZY1" s="24"/>
      <c r="GZZ1" s="24"/>
      <c r="HAA1" s="24"/>
      <c r="HAB1" s="24"/>
      <c r="HAC1" s="24"/>
      <c r="HAD1" s="24"/>
      <c r="HAE1" s="24"/>
      <c r="HAF1" s="24"/>
      <c r="HAG1" s="24"/>
      <c r="HAH1" s="24"/>
      <c r="HAI1" s="24"/>
      <c r="HAJ1" s="24"/>
      <c r="HAK1" s="24"/>
      <c r="HAL1" s="24"/>
      <c r="HAM1" s="24"/>
      <c r="HAN1" s="24"/>
      <c r="HAO1" s="24"/>
      <c r="HAP1" s="24"/>
      <c r="HAQ1" s="24"/>
      <c r="HAR1" s="24"/>
      <c r="HAS1" s="24"/>
      <c r="HAT1" s="24"/>
      <c r="HAU1" s="24"/>
      <c r="HAV1" s="24"/>
      <c r="HAW1" s="24"/>
      <c r="HAX1" s="24"/>
      <c r="HAY1" s="24"/>
      <c r="HAZ1" s="24"/>
      <c r="HBA1" s="24"/>
      <c r="HBB1" s="24"/>
      <c r="HBC1" s="24"/>
      <c r="HBD1" s="24"/>
      <c r="HBE1" s="24"/>
      <c r="HBF1" s="24"/>
      <c r="HBG1" s="24"/>
      <c r="HBH1" s="24"/>
      <c r="HBI1" s="24"/>
      <c r="HBJ1" s="24"/>
      <c r="HBK1" s="24"/>
      <c r="HBL1" s="24"/>
      <c r="HBM1" s="24"/>
      <c r="HBN1" s="24"/>
      <c r="HBO1" s="24"/>
      <c r="HBP1" s="24"/>
      <c r="HBQ1" s="24"/>
      <c r="HBR1" s="24"/>
      <c r="HBS1" s="24"/>
      <c r="HBT1" s="24"/>
      <c r="HBU1" s="24"/>
      <c r="HBV1" s="24"/>
      <c r="HBW1" s="24"/>
      <c r="HBX1" s="24"/>
      <c r="HBY1" s="24"/>
      <c r="HBZ1" s="24"/>
      <c r="HCA1" s="24"/>
      <c r="HCB1" s="24"/>
      <c r="HCC1" s="24"/>
      <c r="HCD1" s="24"/>
      <c r="HCE1" s="24"/>
      <c r="HCF1" s="24"/>
      <c r="HCG1" s="24"/>
      <c r="HCH1" s="24"/>
      <c r="HCI1" s="24"/>
      <c r="HCJ1" s="24"/>
      <c r="HCK1" s="24"/>
      <c r="HCL1" s="24"/>
      <c r="HCM1" s="24"/>
      <c r="HCN1" s="24"/>
      <c r="HCO1" s="24"/>
      <c r="HCP1" s="24"/>
      <c r="HCQ1" s="24"/>
      <c r="HCR1" s="24"/>
      <c r="HCS1" s="24"/>
      <c r="HCT1" s="24"/>
      <c r="HCU1" s="24"/>
      <c r="HCV1" s="24"/>
      <c r="HCW1" s="24"/>
      <c r="HCX1" s="24"/>
      <c r="HCY1" s="24"/>
      <c r="HCZ1" s="24"/>
      <c r="HDA1" s="24"/>
      <c r="HDB1" s="24"/>
      <c r="HDC1" s="24"/>
      <c r="HDD1" s="24"/>
      <c r="HDE1" s="24"/>
      <c r="HDF1" s="24"/>
      <c r="HDG1" s="24"/>
      <c r="HDH1" s="24"/>
      <c r="HDI1" s="24"/>
      <c r="HDJ1" s="24"/>
      <c r="HDK1" s="24"/>
      <c r="HDL1" s="24"/>
      <c r="HDM1" s="24"/>
      <c r="HDN1" s="24"/>
      <c r="HDO1" s="24"/>
      <c r="HDP1" s="24"/>
      <c r="HDQ1" s="24"/>
      <c r="HDR1" s="24"/>
      <c r="HDS1" s="24"/>
      <c r="HDT1" s="24"/>
      <c r="HDU1" s="24"/>
      <c r="HDV1" s="24"/>
      <c r="HDW1" s="24"/>
      <c r="HDX1" s="24"/>
      <c r="HDY1" s="24"/>
      <c r="HDZ1" s="24"/>
      <c r="HEA1" s="24"/>
      <c r="HEB1" s="24"/>
      <c r="HEC1" s="24"/>
      <c r="HED1" s="24"/>
      <c r="HEE1" s="24"/>
      <c r="HEF1" s="24"/>
      <c r="HEG1" s="24"/>
      <c r="HEH1" s="24"/>
      <c r="HEI1" s="24"/>
      <c r="HEJ1" s="24"/>
      <c r="HEK1" s="24"/>
      <c r="HEL1" s="24"/>
      <c r="HEM1" s="24"/>
      <c r="HEN1" s="24"/>
      <c r="HEO1" s="24"/>
      <c r="HEP1" s="24"/>
      <c r="HEQ1" s="24"/>
      <c r="HER1" s="24"/>
      <c r="HES1" s="24"/>
      <c r="HET1" s="24"/>
      <c r="HEU1" s="24"/>
      <c r="HEV1" s="24"/>
      <c r="HEW1" s="24"/>
      <c r="HEX1" s="24"/>
      <c r="HEY1" s="24"/>
      <c r="HEZ1" s="24"/>
      <c r="HFA1" s="24"/>
      <c r="HFB1" s="24"/>
      <c r="HFC1" s="24"/>
      <c r="HFD1" s="24"/>
      <c r="HFE1" s="24"/>
      <c r="HFF1" s="24"/>
      <c r="HFG1" s="24"/>
      <c r="HFH1" s="24"/>
      <c r="HFI1" s="24"/>
      <c r="HFJ1" s="24"/>
      <c r="HFK1" s="24"/>
      <c r="HFL1" s="24"/>
      <c r="HFM1" s="24"/>
      <c r="HFN1" s="24"/>
      <c r="HFO1" s="24"/>
      <c r="HFP1" s="24"/>
      <c r="HFQ1" s="24"/>
      <c r="HFR1" s="24"/>
      <c r="HFS1" s="24"/>
      <c r="HFT1" s="24"/>
      <c r="HFU1" s="24"/>
      <c r="HFV1" s="24"/>
      <c r="HFW1" s="24"/>
      <c r="HFX1" s="24"/>
      <c r="HFY1" s="24"/>
      <c r="HFZ1" s="24"/>
      <c r="HGA1" s="24"/>
      <c r="HGB1" s="24"/>
      <c r="HGC1" s="24"/>
      <c r="HGD1" s="24"/>
      <c r="HGE1" s="24"/>
      <c r="HGF1" s="24"/>
      <c r="HGG1" s="24"/>
      <c r="HGH1" s="24"/>
      <c r="HGI1" s="24"/>
      <c r="HGJ1" s="24"/>
      <c r="HGK1" s="24"/>
      <c r="HGL1" s="24"/>
      <c r="HGM1" s="24"/>
      <c r="HGN1" s="24"/>
      <c r="HGO1" s="24"/>
      <c r="HGP1" s="24"/>
      <c r="HGQ1" s="24"/>
      <c r="HGR1" s="24"/>
      <c r="HGS1" s="24"/>
      <c r="HGT1" s="24"/>
      <c r="HGU1" s="24"/>
      <c r="HGV1" s="24"/>
      <c r="HGW1" s="24"/>
      <c r="HGX1" s="24"/>
      <c r="HGY1" s="24"/>
      <c r="HGZ1" s="24"/>
      <c r="HHA1" s="24"/>
      <c r="HHB1" s="24"/>
      <c r="HHC1" s="24"/>
      <c r="HHD1" s="24"/>
      <c r="HHE1" s="24"/>
      <c r="HHF1" s="24"/>
      <c r="HHG1" s="24"/>
      <c r="HHH1" s="24"/>
      <c r="HHI1" s="24"/>
      <c r="HHJ1" s="24"/>
      <c r="HHK1" s="24"/>
      <c r="HHL1" s="24"/>
      <c r="HHM1" s="24"/>
      <c r="HHN1" s="24"/>
      <c r="HHO1" s="24"/>
      <c r="HHP1" s="24"/>
      <c r="HHQ1" s="24"/>
      <c r="HHR1" s="24"/>
      <c r="HHS1" s="24"/>
      <c r="HHT1" s="24"/>
      <c r="HHU1" s="24"/>
      <c r="HHV1" s="24"/>
      <c r="HHW1" s="24"/>
      <c r="HHX1" s="24"/>
      <c r="HHY1" s="24"/>
      <c r="HHZ1" s="24"/>
      <c r="HIA1" s="24"/>
      <c r="HIB1" s="24"/>
      <c r="HIC1" s="24"/>
      <c r="HID1" s="24"/>
      <c r="HIE1" s="24"/>
      <c r="HIF1" s="24"/>
      <c r="HIG1" s="24"/>
      <c r="HIH1" s="24"/>
      <c r="HII1" s="24"/>
      <c r="HIJ1" s="24"/>
      <c r="HIK1" s="24"/>
      <c r="HIL1" s="24"/>
      <c r="HIM1" s="24"/>
      <c r="HIN1" s="24"/>
      <c r="HIO1" s="24"/>
      <c r="HIP1" s="24"/>
      <c r="HIQ1" s="24"/>
      <c r="HIR1" s="24"/>
      <c r="HIS1" s="24"/>
      <c r="HIT1" s="24"/>
      <c r="HIU1" s="24"/>
      <c r="HIV1" s="24"/>
      <c r="HIW1" s="24"/>
      <c r="HIX1" s="24"/>
      <c r="HIY1" s="24"/>
      <c r="HIZ1" s="24"/>
      <c r="HJA1" s="24"/>
      <c r="HJB1" s="24"/>
      <c r="HJC1" s="24"/>
      <c r="HJD1" s="24"/>
      <c r="HJE1" s="24"/>
      <c r="HJF1" s="24"/>
      <c r="HJG1" s="24"/>
      <c r="HJH1" s="24"/>
      <c r="HJI1" s="24"/>
      <c r="HJJ1" s="24"/>
      <c r="HJK1" s="24"/>
      <c r="HJL1" s="24"/>
      <c r="HJM1" s="24"/>
      <c r="HJN1" s="24"/>
      <c r="HJO1" s="24"/>
      <c r="HJP1" s="24"/>
      <c r="HJQ1" s="24"/>
      <c r="HJR1" s="24"/>
      <c r="HJS1" s="24"/>
      <c r="HJT1" s="24"/>
      <c r="HJU1" s="24"/>
      <c r="HJV1" s="24"/>
      <c r="HJW1" s="24"/>
      <c r="HJX1" s="24"/>
      <c r="HJY1" s="24"/>
      <c r="HJZ1" s="24"/>
      <c r="HKA1" s="24"/>
      <c r="HKB1" s="24"/>
      <c r="HKC1" s="24"/>
      <c r="HKD1" s="24"/>
      <c r="HKE1" s="24"/>
      <c r="HKF1" s="24"/>
      <c r="HKG1" s="24"/>
      <c r="HKH1" s="24"/>
      <c r="HKI1" s="24"/>
      <c r="HKJ1" s="24"/>
      <c r="HKK1" s="24"/>
      <c r="HKL1" s="24"/>
      <c r="HKM1" s="24"/>
      <c r="HKN1" s="24"/>
      <c r="HKO1" s="24"/>
      <c r="HKP1" s="24"/>
      <c r="HKQ1" s="24"/>
      <c r="HKR1" s="24"/>
      <c r="HKS1" s="24"/>
      <c r="HKT1" s="24"/>
      <c r="HKU1" s="24"/>
      <c r="HKV1" s="24"/>
      <c r="HKW1" s="24"/>
      <c r="HKX1" s="24"/>
      <c r="HKY1" s="24"/>
      <c r="HKZ1" s="24"/>
      <c r="HLA1" s="24"/>
      <c r="HLB1" s="24"/>
      <c r="HLC1" s="24"/>
      <c r="HLD1" s="24"/>
      <c r="HLE1" s="24"/>
      <c r="HLF1" s="24"/>
      <c r="HLG1" s="24"/>
      <c r="HLH1" s="24"/>
      <c r="HLI1" s="24"/>
      <c r="HLJ1" s="24"/>
      <c r="HLK1" s="24"/>
      <c r="HLL1" s="24"/>
      <c r="HLM1" s="24"/>
      <c r="HLN1" s="24"/>
      <c r="HLO1" s="24"/>
      <c r="HLP1" s="24"/>
      <c r="HLQ1" s="24"/>
      <c r="HLR1" s="24"/>
      <c r="HLS1" s="24"/>
      <c r="HLT1" s="24"/>
      <c r="HLU1" s="24"/>
      <c r="HLV1" s="24"/>
      <c r="HLW1" s="24"/>
      <c r="HLX1" s="24"/>
      <c r="HLY1" s="24"/>
      <c r="HLZ1" s="24"/>
      <c r="HMA1" s="24"/>
      <c r="HMB1" s="24"/>
      <c r="HMC1" s="24"/>
      <c r="HMD1" s="24"/>
      <c r="HME1" s="24"/>
      <c r="HMF1" s="24"/>
      <c r="HMG1" s="24"/>
      <c r="HMH1" s="24"/>
      <c r="HMI1" s="24"/>
      <c r="HMJ1" s="24"/>
      <c r="HMK1" s="24"/>
      <c r="HML1" s="24"/>
      <c r="HMM1" s="24"/>
      <c r="HMN1" s="24"/>
      <c r="HMO1" s="24"/>
      <c r="HMP1" s="24"/>
      <c r="HMQ1" s="24"/>
      <c r="HMR1" s="24"/>
      <c r="HMS1" s="24"/>
      <c r="HMT1" s="24"/>
      <c r="HMU1" s="24"/>
      <c r="HMV1" s="24"/>
      <c r="HMW1" s="24"/>
      <c r="HMX1" s="24"/>
      <c r="HMY1" s="24"/>
      <c r="HMZ1" s="24"/>
      <c r="HNA1" s="24"/>
      <c r="HNB1" s="24"/>
      <c r="HNC1" s="24"/>
      <c r="HND1" s="24"/>
      <c r="HNE1" s="24"/>
      <c r="HNF1" s="24"/>
      <c r="HNG1" s="24"/>
      <c r="HNH1" s="24"/>
      <c r="HNI1" s="24"/>
      <c r="HNJ1" s="24"/>
      <c r="HNK1" s="24"/>
      <c r="HNL1" s="24"/>
      <c r="HNM1" s="24"/>
      <c r="HNN1" s="24"/>
      <c r="HNO1" s="24"/>
      <c r="HNP1" s="24"/>
      <c r="HNQ1" s="24"/>
      <c r="HNR1" s="24"/>
      <c r="HNS1" s="24"/>
      <c r="HNT1" s="24"/>
      <c r="HNU1" s="24"/>
      <c r="HNV1" s="24"/>
      <c r="HNW1" s="24"/>
      <c r="HNX1" s="24"/>
      <c r="HNY1" s="24"/>
      <c r="HNZ1" s="24"/>
      <c r="HOA1" s="24"/>
      <c r="HOB1" s="24"/>
      <c r="HOC1" s="24"/>
      <c r="HOD1" s="24"/>
      <c r="HOE1" s="24"/>
      <c r="HOF1" s="24"/>
      <c r="HOG1" s="24"/>
      <c r="HOH1" s="24"/>
      <c r="HOI1" s="24"/>
      <c r="HOJ1" s="24"/>
      <c r="HOK1" s="24"/>
      <c r="HOL1" s="24"/>
      <c r="HOM1" s="24"/>
      <c r="HON1" s="24"/>
      <c r="HOO1" s="24"/>
      <c r="HOP1" s="24"/>
      <c r="HOQ1" s="24"/>
      <c r="HOR1" s="24"/>
      <c r="HOS1" s="24"/>
      <c r="HOT1" s="24"/>
      <c r="HOU1" s="24"/>
      <c r="HOV1" s="24"/>
      <c r="HOW1" s="24"/>
      <c r="HOX1" s="24"/>
      <c r="HOY1" s="24"/>
      <c r="HOZ1" s="24"/>
      <c r="HPA1" s="24"/>
      <c r="HPB1" s="24"/>
      <c r="HPC1" s="24"/>
      <c r="HPD1" s="24"/>
      <c r="HPE1" s="24"/>
      <c r="HPF1" s="24"/>
      <c r="HPG1" s="24"/>
      <c r="HPH1" s="24"/>
      <c r="HPI1" s="24"/>
      <c r="HPJ1" s="24"/>
      <c r="HPK1" s="24"/>
      <c r="HPL1" s="24"/>
      <c r="HPM1" s="24"/>
      <c r="HPN1" s="24"/>
      <c r="HPO1" s="24"/>
      <c r="HPP1" s="24"/>
      <c r="HPQ1" s="24"/>
      <c r="HPR1" s="24"/>
      <c r="HPS1" s="24"/>
      <c r="HPT1" s="24"/>
      <c r="HPU1" s="24"/>
      <c r="HPV1" s="24"/>
      <c r="HPW1" s="24"/>
      <c r="HPX1" s="24"/>
      <c r="HPY1" s="24"/>
      <c r="HPZ1" s="24"/>
      <c r="HQA1" s="24"/>
      <c r="HQB1" s="24"/>
      <c r="HQC1" s="24"/>
      <c r="HQD1" s="24"/>
      <c r="HQE1" s="24"/>
      <c r="HQF1" s="24"/>
      <c r="HQG1" s="24"/>
      <c r="HQH1" s="24"/>
      <c r="HQI1" s="24"/>
      <c r="HQJ1" s="24"/>
      <c r="HQK1" s="24"/>
      <c r="HQL1" s="24"/>
      <c r="HQM1" s="24"/>
      <c r="HQN1" s="24"/>
      <c r="HQO1" s="24"/>
      <c r="HQP1" s="24"/>
      <c r="HQQ1" s="24"/>
      <c r="HQR1" s="24"/>
      <c r="HQS1" s="24"/>
      <c r="HQT1" s="24"/>
      <c r="HQU1" s="24"/>
      <c r="HQV1" s="24"/>
      <c r="HQW1" s="24"/>
      <c r="HQX1" s="24"/>
      <c r="HQY1" s="24"/>
      <c r="HQZ1" s="24"/>
      <c r="HRA1" s="24"/>
      <c r="HRB1" s="24"/>
      <c r="HRC1" s="24"/>
      <c r="HRD1" s="24"/>
      <c r="HRE1" s="24"/>
      <c r="HRF1" s="24"/>
      <c r="HRG1" s="24"/>
      <c r="HRH1" s="24"/>
      <c r="HRI1" s="24"/>
      <c r="HRJ1" s="24"/>
      <c r="HRK1" s="24"/>
      <c r="HRL1" s="24"/>
      <c r="HRM1" s="24"/>
      <c r="HRN1" s="24"/>
      <c r="HRO1" s="24"/>
      <c r="HRP1" s="24"/>
      <c r="HRQ1" s="24"/>
      <c r="HRR1" s="24"/>
      <c r="HRS1" s="24"/>
      <c r="HRT1" s="24"/>
      <c r="HRU1" s="24"/>
      <c r="HRV1" s="24"/>
      <c r="HRW1" s="24"/>
      <c r="HRX1" s="24"/>
      <c r="HRY1" s="24"/>
      <c r="HRZ1" s="24"/>
      <c r="HSA1" s="24"/>
      <c r="HSB1" s="24"/>
      <c r="HSC1" s="24"/>
      <c r="HSD1" s="24"/>
      <c r="HSE1" s="24"/>
      <c r="HSF1" s="24"/>
      <c r="HSG1" s="24"/>
      <c r="HSH1" s="24"/>
      <c r="HSI1" s="24"/>
      <c r="HSJ1" s="24"/>
      <c r="HSK1" s="24"/>
      <c r="HSL1" s="24"/>
      <c r="HSM1" s="24"/>
      <c r="HSN1" s="24"/>
      <c r="HSO1" s="24"/>
      <c r="HSP1" s="24"/>
      <c r="HSQ1" s="24"/>
      <c r="HSR1" s="24"/>
      <c r="HSS1" s="24"/>
      <c r="HST1" s="24"/>
      <c r="HSU1" s="24"/>
      <c r="HSV1" s="24"/>
      <c r="HSW1" s="24"/>
      <c r="HSX1" s="24"/>
      <c r="HSY1" s="24"/>
      <c r="HSZ1" s="24"/>
      <c r="HTA1" s="24"/>
      <c r="HTB1" s="24"/>
      <c r="HTC1" s="24"/>
      <c r="HTD1" s="24"/>
      <c r="HTE1" s="24"/>
      <c r="HTF1" s="24"/>
      <c r="HTG1" s="24"/>
      <c r="HTH1" s="24"/>
      <c r="HTI1" s="24"/>
      <c r="HTJ1" s="24"/>
      <c r="HTK1" s="24"/>
      <c r="HTL1" s="24"/>
      <c r="HTM1" s="24"/>
      <c r="HTN1" s="24"/>
      <c r="HTO1" s="24"/>
      <c r="HTP1" s="24"/>
      <c r="HTQ1" s="24"/>
      <c r="HTR1" s="24"/>
      <c r="HTS1" s="24"/>
      <c r="HTT1" s="24"/>
      <c r="HTU1" s="24"/>
      <c r="HTV1" s="24"/>
      <c r="HTW1" s="24"/>
      <c r="HTX1" s="24"/>
      <c r="HTY1" s="24"/>
      <c r="HTZ1" s="24"/>
      <c r="HUA1" s="24"/>
      <c r="HUB1" s="24"/>
      <c r="HUC1" s="24"/>
      <c r="HUD1" s="24"/>
      <c r="HUE1" s="24"/>
      <c r="HUF1" s="24"/>
      <c r="HUG1" s="24"/>
      <c r="HUH1" s="24"/>
      <c r="HUI1" s="24"/>
      <c r="HUJ1" s="24"/>
      <c r="HUK1" s="24"/>
      <c r="HUL1" s="24"/>
      <c r="HUM1" s="24"/>
      <c r="HUN1" s="24"/>
      <c r="HUO1" s="24"/>
      <c r="HUP1" s="24"/>
      <c r="HUQ1" s="24"/>
      <c r="HUR1" s="24"/>
      <c r="HUS1" s="24"/>
      <c r="HUT1" s="24"/>
      <c r="HUU1" s="24"/>
      <c r="HUV1" s="24"/>
      <c r="HUW1" s="24"/>
      <c r="HUX1" s="24"/>
      <c r="HUY1" s="24"/>
      <c r="HUZ1" s="24"/>
      <c r="HVA1" s="24"/>
      <c r="HVB1" s="24"/>
      <c r="HVC1" s="24"/>
      <c r="HVD1" s="24"/>
      <c r="HVE1" s="24"/>
      <c r="HVF1" s="24"/>
      <c r="HVG1" s="24"/>
      <c r="HVH1" s="24"/>
      <c r="HVI1" s="24"/>
      <c r="HVJ1" s="24"/>
      <c r="HVK1" s="24"/>
      <c r="HVL1" s="24"/>
      <c r="HVM1" s="24"/>
      <c r="HVN1" s="24"/>
      <c r="HVO1" s="24"/>
      <c r="HVP1" s="24"/>
      <c r="HVQ1" s="24"/>
      <c r="HVR1" s="24"/>
      <c r="HVS1" s="24"/>
      <c r="HVT1" s="24"/>
      <c r="HVU1" s="24"/>
      <c r="HVV1" s="24"/>
      <c r="HVW1" s="24"/>
      <c r="HVX1" s="24"/>
      <c r="HVY1" s="24"/>
      <c r="HVZ1" s="24"/>
      <c r="HWA1" s="24"/>
      <c r="HWB1" s="24"/>
      <c r="HWC1" s="24"/>
      <c r="HWD1" s="24"/>
      <c r="HWE1" s="24"/>
      <c r="HWF1" s="24"/>
      <c r="HWG1" s="24"/>
      <c r="HWH1" s="24"/>
      <c r="HWI1" s="24"/>
      <c r="HWJ1" s="24"/>
      <c r="HWK1" s="24"/>
      <c r="HWL1" s="24"/>
      <c r="HWM1" s="24"/>
      <c r="HWN1" s="24"/>
      <c r="HWO1" s="24"/>
      <c r="HWP1" s="24"/>
      <c r="HWQ1" s="24"/>
      <c r="HWR1" s="24"/>
      <c r="HWS1" s="24"/>
      <c r="HWT1" s="24"/>
      <c r="HWU1" s="24"/>
      <c r="HWV1" s="24"/>
      <c r="HWW1" s="24"/>
      <c r="HWX1" s="24"/>
      <c r="HWY1" s="24"/>
      <c r="HWZ1" s="24"/>
      <c r="HXA1" s="24"/>
      <c r="HXB1" s="24"/>
      <c r="HXC1" s="24"/>
      <c r="HXD1" s="24"/>
      <c r="HXE1" s="24"/>
      <c r="HXF1" s="24"/>
      <c r="HXG1" s="24"/>
      <c r="HXH1" s="24"/>
      <c r="HXI1" s="24"/>
      <c r="HXJ1" s="24"/>
      <c r="HXK1" s="24"/>
      <c r="HXL1" s="24"/>
      <c r="HXM1" s="24"/>
      <c r="HXN1" s="24"/>
      <c r="HXO1" s="24"/>
      <c r="HXP1" s="24"/>
      <c r="HXQ1" s="24"/>
      <c r="HXR1" s="24"/>
      <c r="HXS1" s="24"/>
      <c r="HXT1" s="24"/>
      <c r="HXU1" s="24"/>
      <c r="HXV1" s="24"/>
      <c r="HXW1" s="24"/>
      <c r="HXX1" s="24"/>
      <c r="HXY1" s="24"/>
      <c r="HXZ1" s="24"/>
      <c r="HYA1" s="24"/>
      <c r="HYB1" s="24"/>
      <c r="HYC1" s="24"/>
      <c r="HYD1" s="24"/>
      <c r="HYE1" s="24"/>
      <c r="HYF1" s="24"/>
      <c r="HYG1" s="24"/>
      <c r="HYH1" s="24"/>
      <c r="HYI1" s="24"/>
      <c r="HYJ1" s="24"/>
      <c r="HYK1" s="24"/>
      <c r="HYL1" s="24"/>
      <c r="HYM1" s="24"/>
      <c r="HYN1" s="24"/>
      <c r="HYO1" s="24"/>
      <c r="HYP1" s="24"/>
      <c r="HYQ1" s="24"/>
      <c r="HYR1" s="24"/>
      <c r="HYS1" s="24"/>
      <c r="HYT1" s="24"/>
      <c r="HYU1" s="24"/>
      <c r="HYV1" s="24"/>
      <c r="HYW1" s="24"/>
      <c r="HYX1" s="24"/>
      <c r="HYY1" s="24"/>
      <c r="HYZ1" s="24"/>
      <c r="HZA1" s="24"/>
      <c r="HZB1" s="24"/>
      <c r="HZC1" s="24"/>
      <c r="HZD1" s="24"/>
      <c r="HZE1" s="24"/>
      <c r="HZF1" s="24"/>
      <c r="HZG1" s="24"/>
      <c r="HZH1" s="24"/>
      <c r="HZI1" s="24"/>
      <c r="HZJ1" s="24"/>
      <c r="HZK1" s="24"/>
      <c r="HZL1" s="24"/>
      <c r="HZM1" s="24"/>
      <c r="HZN1" s="24"/>
      <c r="HZO1" s="24"/>
      <c r="HZP1" s="24"/>
      <c r="HZQ1" s="24"/>
      <c r="HZR1" s="24"/>
      <c r="HZS1" s="24"/>
      <c r="HZT1" s="24"/>
      <c r="HZU1" s="24"/>
      <c r="HZV1" s="24"/>
      <c r="HZW1" s="24"/>
      <c r="HZX1" s="24"/>
      <c r="HZY1" s="24"/>
      <c r="HZZ1" s="24"/>
      <c r="IAA1" s="24"/>
      <c r="IAB1" s="24"/>
      <c r="IAC1" s="24"/>
      <c r="IAD1" s="24"/>
      <c r="IAE1" s="24"/>
      <c r="IAF1" s="24"/>
      <c r="IAG1" s="24"/>
      <c r="IAH1" s="24"/>
      <c r="IAI1" s="24"/>
      <c r="IAJ1" s="24"/>
      <c r="IAK1" s="24"/>
      <c r="IAL1" s="24"/>
      <c r="IAM1" s="24"/>
      <c r="IAN1" s="24"/>
      <c r="IAO1" s="24"/>
      <c r="IAP1" s="24"/>
      <c r="IAQ1" s="24"/>
      <c r="IAR1" s="24"/>
      <c r="IAS1" s="24"/>
      <c r="IAT1" s="24"/>
      <c r="IAU1" s="24"/>
      <c r="IAV1" s="24"/>
      <c r="IAW1" s="24"/>
      <c r="IAX1" s="24"/>
      <c r="IAY1" s="24"/>
      <c r="IAZ1" s="24"/>
      <c r="IBA1" s="24"/>
      <c r="IBB1" s="24"/>
      <c r="IBC1" s="24"/>
      <c r="IBD1" s="24"/>
      <c r="IBE1" s="24"/>
      <c r="IBF1" s="24"/>
      <c r="IBG1" s="24"/>
      <c r="IBH1" s="24"/>
      <c r="IBI1" s="24"/>
      <c r="IBJ1" s="24"/>
      <c r="IBK1" s="24"/>
      <c r="IBL1" s="24"/>
      <c r="IBM1" s="24"/>
      <c r="IBN1" s="24"/>
      <c r="IBO1" s="24"/>
      <c r="IBP1" s="24"/>
      <c r="IBQ1" s="24"/>
      <c r="IBR1" s="24"/>
      <c r="IBS1" s="24"/>
      <c r="IBT1" s="24"/>
      <c r="IBU1" s="24"/>
      <c r="IBV1" s="24"/>
      <c r="IBW1" s="24"/>
      <c r="IBX1" s="24"/>
      <c r="IBY1" s="24"/>
      <c r="IBZ1" s="24"/>
      <c r="ICA1" s="24"/>
      <c r="ICB1" s="24"/>
      <c r="ICC1" s="24"/>
      <c r="ICD1" s="24"/>
      <c r="ICE1" s="24"/>
      <c r="ICF1" s="24"/>
      <c r="ICG1" s="24"/>
      <c r="ICH1" s="24"/>
      <c r="ICI1" s="24"/>
      <c r="ICJ1" s="24"/>
      <c r="ICK1" s="24"/>
      <c r="ICL1" s="24"/>
      <c r="ICM1" s="24"/>
      <c r="ICN1" s="24"/>
      <c r="ICO1" s="24"/>
      <c r="ICP1" s="24"/>
      <c r="ICQ1" s="24"/>
      <c r="ICR1" s="24"/>
      <c r="ICS1" s="24"/>
      <c r="ICT1" s="24"/>
      <c r="ICU1" s="24"/>
      <c r="ICV1" s="24"/>
      <c r="ICW1" s="24"/>
      <c r="ICX1" s="24"/>
      <c r="ICY1" s="24"/>
      <c r="ICZ1" s="24"/>
      <c r="IDA1" s="24"/>
      <c r="IDB1" s="24"/>
      <c r="IDC1" s="24"/>
      <c r="IDD1" s="24"/>
      <c r="IDE1" s="24"/>
      <c r="IDF1" s="24"/>
      <c r="IDG1" s="24"/>
      <c r="IDH1" s="24"/>
      <c r="IDI1" s="24"/>
      <c r="IDJ1" s="24"/>
      <c r="IDK1" s="24"/>
      <c r="IDL1" s="24"/>
      <c r="IDM1" s="24"/>
      <c r="IDN1" s="24"/>
      <c r="IDO1" s="24"/>
      <c r="IDP1" s="24"/>
      <c r="IDQ1" s="24"/>
      <c r="IDR1" s="24"/>
      <c r="IDS1" s="24"/>
      <c r="IDT1" s="24"/>
      <c r="IDU1" s="24"/>
      <c r="IDV1" s="24"/>
      <c r="IDW1" s="24"/>
      <c r="IDX1" s="24"/>
      <c r="IDY1" s="24"/>
      <c r="IDZ1" s="24"/>
      <c r="IEA1" s="24"/>
      <c r="IEB1" s="24"/>
      <c r="IEC1" s="24"/>
      <c r="IED1" s="24"/>
      <c r="IEE1" s="24"/>
      <c r="IEF1" s="24"/>
      <c r="IEG1" s="24"/>
      <c r="IEH1" s="24"/>
      <c r="IEI1" s="24"/>
      <c r="IEJ1" s="24"/>
      <c r="IEK1" s="24"/>
      <c r="IEL1" s="24"/>
      <c r="IEM1" s="24"/>
      <c r="IEN1" s="24"/>
      <c r="IEO1" s="24"/>
      <c r="IEP1" s="24"/>
      <c r="IEQ1" s="24"/>
      <c r="IER1" s="24"/>
      <c r="IES1" s="24"/>
      <c r="IET1" s="24"/>
      <c r="IEU1" s="24"/>
      <c r="IEV1" s="24"/>
      <c r="IEW1" s="24"/>
      <c r="IEX1" s="24"/>
      <c r="IEY1" s="24"/>
      <c r="IEZ1" s="24"/>
      <c r="IFA1" s="24"/>
      <c r="IFB1" s="24"/>
      <c r="IFC1" s="24"/>
      <c r="IFD1" s="24"/>
      <c r="IFE1" s="24"/>
      <c r="IFF1" s="24"/>
      <c r="IFG1" s="24"/>
      <c r="IFH1" s="24"/>
      <c r="IFI1" s="24"/>
      <c r="IFJ1" s="24"/>
      <c r="IFK1" s="24"/>
      <c r="IFL1" s="24"/>
      <c r="IFM1" s="24"/>
      <c r="IFN1" s="24"/>
      <c r="IFO1" s="24"/>
      <c r="IFP1" s="24"/>
      <c r="IFQ1" s="24"/>
      <c r="IFR1" s="24"/>
      <c r="IFS1" s="24"/>
      <c r="IFT1" s="24"/>
      <c r="IFU1" s="24"/>
      <c r="IFV1" s="24"/>
      <c r="IFW1" s="24"/>
      <c r="IFX1" s="24"/>
      <c r="IFY1" s="24"/>
      <c r="IFZ1" s="24"/>
      <c r="IGA1" s="24"/>
      <c r="IGB1" s="24"/>
      <c r="IGC1" s="24"/>
      <c r="IGD1" s="24"/>
      <c r="IGE1" s="24"/>
      <c r="IGF1" s="24"/>
      <c r="IGG1" s="24"/>
      <c r="IGH1" s="24"/>
      <c r="IGI1" s="24"/>
      <c r="IGJ1" s="24"/>
      <c r="IGK1" s="24"/>
      <c r="IGL1" s="24"/>
      <c r="IGM1" s="24"/>
      <c r="IGN1" s="24"/>
      <c r="IGO1" s="24"/>
      <c r="IGP1" s="24"/>
      <c r="IGQ1" s="24"/>
      <c r="IGR1" s="24"/>
      <c r="IGS1" s="24"/>
      <c r="IGT1" s="24"/>
      <c r="IGU1" s="24"/>
      <c r="IGV1" s="24"/>
      <c r="IGW1" s="24"/>
      <c r="IGX1" s="24"/>
      <c r="IGY1" s="24"/>
      <c r="IGZ1" s="24"/>
      <c r="IHA1" s="24"/>
      <c r="IHB1" s="24"/>
      <c r="IHC1" s="24"/>
      <c r="IHD1" s="24"/>
      <c r="IHE1" s="24"/>
      <c r="IHF1" s="24"/>
      <c r="IHG1" s="24"/>
      <c r="IHH1" s="24"/>
      <c r="IHI1" s="24"/>
      <c r="IHJ1" s="24"/>
      <c r="IHK1" s="24"/>
      <c r="IHL1" s="24"/>
      <c r="IHM1" s="24"/>
      <c r="IHN1" s="24"/>
      <c r="IHO1" s="24"/>
      <c r="IHP1" s="24"/>
      <c r="IHQ1" s="24"/>
      <c r="IHR1" s="24"/>
      <c r="IHS1" s="24"/>
      <c r="IHT1" s="24"/>
      <c r="IHU1" s="24"/>
      <c r="IHV1" s="24"/>
      <c r="IHW1" s="24"/>
      <c r="IHX1" s="24"/>
      <c r="IHY1" s="24"/>
      <c r="IHZ1" s="24"/>
      <c r="IIA1" s="24"/>
      <c r="IIB1" s="24"/>
      <c r="IIC1" s="24"/>
      <c r="IID1" s="24"/>
      <c r="IIE1" s="24"/>
      <c r="IIF1" s="24"/>
      <c r="IIG1" s="24"/>
      <c r="IIH1" s="24"/>
      <c r="III1" s="24"/>
      <c r="IIJ1" s="24"/>
      <c r="IIK1" s="24"/>
      <c r="IIL1" s="24"/>
      <c r="IIM1" s="24"/>
      <c r="IIN1" s="24"/>
      <c r="IIO1" s="24"/>
      <c r="IIP1" s="24"/>
      <c r="IIQ1" s="24"/>
      <c r="IIR1" s="24"/>
      <c r="IIS1" s="24"/>
      <c r="IIT1" s="24"/>
      <c r="IIU1" s="24"/>
      <c r="IIV1" s="24"/>
      <c r="IIW1" s="24"/>
      <c r="IIX1" s="24"/>
      <c r="IIY1" s="24"/>
      <c r="IIZ1" s="24"/>
      <c r="IJA1" s="24"/>
      <c r="IJB1" s="24"/>
      <c r="IJC1" s="24"/>
      <c r="IJD1" s="24"/>
      <c r="IJE1" s="24"/>
      <c r="IJF1" s="24"/>
      <c r="IJG1" s="24"/>
      <c r="IJH1" s="24"/>
      <c r="IJI1" s="24"/>
      <c r="IJJ1" s="24"/>
      <c r="IJK1" s="24"/>
      <c r="IJL1" s="24"/>
      <c r="IJM1" s="24"/>
      <c r="IJN1" s="24"/>
      <c r="IJO1" s="24"/>
      <c r="IJP1" s="24"/>
      <c r="IJQ1" s="24"/>
      <c r="IJR1" s="24"/>
      <c r="IJS1" s="24"/>
      <c r="IJT1" s="24"/>
      <c r="IJU1" s="24"/>
      <c r="IJV1" s="24"/>
      <c r="IJW1" s="24"/>
      <c r="IJX1" s="24"/>
      <c r="IJY1" s="24"/>
      <c r="IJZ1" s="24"/>
      <c r="IKA1" s="24"/>
      <c r="IKB1" s="24"/>
      <c r="IKC1" s="24"/>
      <c r="IKD1" s="24"/>
      <c r="IKE1" s="24"/>
      <c r="IKF1" s="24"/>
      <c r="IKG1" s="24"/>
      <c r="IKH1" s="24"/>
      <c r="IKI1" s="24"/>
      <c r="IKJ1" s="24"/>
      <c r="IKK1" s="24"/>
      <c r="IKL1" s="24"/>
      <c r="IKM1" s="24"/>
      <c r="IKN1" s="24"/>
      <c r="IKO1" s="24"/>
      <c r="IKP1" s="24"/>
      <c r="IKQ1" s="24"/>
      <c r="IKR1" s="24"/>
      <c r="IKS1" s="24"/>
      <c r="IKT1" s="24"/>
      <c r="IKU1" s="24"/>
      <c r="IKV1" s="24"/>
      <c r="IKW1" s="24"/>
      <c r="IKX1" s="24"/>
      <c r="IKY1" s="24"/>
      <c r="IKZ1" s="24"/>
      <c r="ILA1" s="24"/>
      <c r="ILB1" s="24"/>
      <c r="ILC1" s="24"/>
      <c r="ILD1" s="24"/>
      <c r="ILE1" s="24"/>
      <c r="ILF1" s="24"/>
      <c r="ILG1" s="24"/>
      <c r="ILH1" s="24"/>
      <c r="ILI1" s="24"/>
      <c r="ILJ1" s="24"/>
      <c r="ILK1" s="24"/>
      <c r="ILL1" s="24"/>
      <c r="ILM1" s="24"/>
      <c r="ILN1" s="24"/>
      <c r="ILO1" s="24"/>
      <c r="ILP1" s="24"/>
      <c r="ILQ1" s="24"/>
      <c r="ILR1" s="24"/>
      <c r="ILS1" s="24"/>
      <c r="ILT1" s="24"/>
      <c r="ILU1" s="24"/>
      <c r="ILV1" s="24"/>
      <c r="ILW1" s="24"/>
      <c r="ILX1" s="24"/>
      <c r="ILY1" s="24"/>
      <c r="ILZ1" s="24"/>
      <c r="IMA1" s="24"/>
      <c r="IMB1" s="24"/>
      <c r="IMC1" s="24"/>
      <c r="IMD1" s="24"/>
      <c r="IME1" s="24"/>
      <c r="IMF1" s="24"/>
      <c r="IMG1" s="24"/>
      <c r="IMH1" s="24"/>
      <c r="IMI1" s="24"/>
      <c r="IMJ1" s="24"/>
      <c r="IMK1" s="24"/>
      <c r="IML1" s="24"/>
      <c r="IMM1" s="24"/>
      <c r="IMN1" s="24"/>
      <c r="IMO1" s="24"/>
      <c r="IMP1" s="24"/>
      <c r="IMQ1" s="24"/>
      <c r="IMR1" s="24"/>
      <c r="IMS1" s="24"/>
      <c r="IMT1" s="24"/>
      <c r="IMU1" s="24"/>
      <c r="IMV1" s="24"/>
      <c r="IMW1" s="24"/>
      <c r="IMX1" s="24"/>
      <c r="IMY1" s="24"/>
      <c r="IMZ1" s="24"/>
      <c r="INA1" s="24"/>
      <c r="INB1" s="24"/>
      <c r="INC1" s="24"/>
      <c r="IND1" s="24"/>
      <c r="INE1" s="24"/>
      <c r="INF1" s="24"/>
      <c r="ING1" s="24"/>
      <c r="INH1" s="24"/>
      <c r="INI1" s="24"/>
      <c r="INJ1" s="24"/>
      <c r="INK1" s="24"/>
      <c r="INL1" s="24"/>
      <c r="INM1" s="24"/>
      <c r="INN1" s="24"/>
      <c r="INO1" s="24"/>
      <c r="INP1" s="24"/>
      <c r="INQ1" s="24"/>
      <c r="INR1" s="24"/>
      <c r="INS1" s="24"/>
      <c r="INT1" s="24"/>
      <c r="INU1" s="24"/>
      <c r="INV1" s="24"/>
      <c r="INW1" s="24"/>
      <c r="INX1" s="24"/>
      <c r="INY1" s="24"/>
      <c r="INZ1" s="24"/>
      <c r="IOA1" s="24"/>
      <c r="IOB1" s="24"/>
      <c r="IOC1" s="24"/>
      <c r="IOD1" s="24"/>
      <c r="IOE1" s="24"/>
      <c r="IOF1" s="24"/>
      <c r="IOG1" s="24"/>
      <c r="IOH1" s="24"/>
      <c r="IOI1" s="24"/>
      <c r="IOJ1" s="24"/>
      <c r="IOK1" s="24"/>
      <c r="IOL1" s="24"/>
      <c r="IOM1" s="24"/>
      <c r="ION1" s="24"/>
      <c r="IOO1" s="24"/>
      <c r="IOP1" s="24"/>
      <c r="IOQ1" s="24"/>
      <c r="IOR1" s="24"/>
      <c r="IOS1" s="24"/>
      <c r="IOT1" s="24"/>
      <c r="IOU1" s="24"/>
      <c r="IOV1" s="24"/>
      <c r="IOW1" s="24"/>
      <c r="IOX1" s="24"/>
      <c r="IOY1" s="24"/>
      <c r="IOZ1" s="24"/>
      <c r="IPA1" s="24"/>
      <c r="IPB1" s="24"/>
      <c r="IPC1" s="24"/>
      <c r="IPD1" s="24"/>
      <c r="IPE1" s="24"/>
      <c r="IPF1" s="24"/>
      <c r="IPG1" s="24"/>
      <c r="IPH1" s="24"/>
      <c r="IPI1" s="24"/>
      <c r="IPJ1" s="24"/>
      <c r="IPK1" s="24"/>
      <c r="IPL1" s="24"/>
      <c r="IPM1" s="24"/>
      <c r="IPN1" s="24"/>
      <c r="IPO1" s="24"/>
      <c r="IPP1" s="24"/>
      <c r="IPQ1" s="24"/>
      <c r="IPR1" s="24"/>
      <c r="IPS1" s="24"/>
      <c r="IPT1" s="24"/>
      <c r="IPU1" s="24"/>
      <c r="IPV1" s="24"/>
      <c r="IPW1" s="24"/>
      <c r="IPX1" s="24"/>
      <c r="IPY1" s="24"/>
      <c r="IPZ1" s="24"/>
      <c r="IQA1" s="24"/>
      <c r="IQB1" s="24"/>
      <c r="IQC1" s="24"/>
      <c r="IQD1" s="24"/>
      <c r="IQE1" s="24"/>
      <c r="IQF1" s="24"/>
      <c r="IQG1" s="24"/>
      <c r="IQH1" s="24"/>
      <c r="IQI1" s="24"/>
      <c r="IQJ1" s="24"/>
      <c r="IQK1" s="24"/>
      <c r="IQL1" s="24"/>
      <c r="IQM1" s="24"/>
      <c r="IQN1" s="24"/>
      <c r="IQO1" s="24"/>
      <c r="IQP1" s="24"/>
      <c r="IQQ1" s="24"/>
      <c r="IQR1" s="24"/>
      <c r="IQS1" s="24"/>
      <c r="IQT1" s="24"/>
      <c r="IQU1" s="24"/>
      <c r="IQV1" s="24"/>
      <c r="IQW1" s="24"/>
      <c r="IQX1" s="24"/>
      <c r="IQY1" s="24"/>
      <c r="IQZ1" s="24"/>
      <c r="IRA1" s="24"/>
      <c r="IRB1" s="24"/>
      <c r="IRC1" s="24"/>
      <c r="IRD1" s="24"/>
      <c r="IRE1" s="24"/>
      <c r="IRF1" s="24"/>
      <c r="IRG1" s="24"/>
      <c r="IRH1" s="24"/>
      <c r="IRI1" s="24"/>
      <c r="IRJ1" s="24"/>
      <c r="IRK1" s="24"/>
      <c r="IRL1" s="24"/>
      <c r="IRM1" s="24"/>
      <c r="IRN1" s="24"/>
      <c r="IRO1" s="24"/>
      <c r="IRP1" s="24"/>
      <c r="IRQ1" s="24"/>
      <c r="IRR1" s="24"/>
      <c r="IRS1" s="24"/>
      <c r="IRT1" s="24"/>
      <c r="IRU1" s="24"/>
      <c r="IRV1" s="24"/>
      <c r="IRW1" s="24"/>
      <c r="IRX1" s="24"/>
      <c r="IRY1" s="24"/>
      <c r="IRZ1" s="24"/>
      <c r="ISA1" s="24"/>
      <c r="ISB1" s="24"/>
      <c r="ISC1" s="24"/>
      <c r="ISD1" s="24"/>
      <c r="ISE1" s="24"/>
      <c r="ISF1" s="24"/>
      <c r="ISG1" s="24"/>
      <c r="ISH1" s="24"/>
      <c r="ISI1" s="24"/>
      <c r="ISJ1" s="24"/>
      <c r="ISK1" s="24"/>
      <c r="ISL1" s="24"/>
      <c r="ISM1" s="24"/>
      <c r="ISN1" s="24"/>
      <c r="ISO1" s="24"/>
      <c r="ISP1" s="24"/>
      <c r="ISQ1" s="24"/>
      <c r="ISR1" s="24"/>
      <c r="ISS1" s="24"/>
      <c r="IST1" s="24"/>
      <c r="ISU1" s="24"/>
      <c r="ISV1" s="24"/>
      <c r="ISW1" s="24"/>
      <c r="ISX1" s="24"/>
      <c r="ISY1" s="24"/>
      <c r="ISZ1" s="24"/>
      <c r="ITA1" s="24"/>
      <c r="ITB1" s="24"/>
      <c r="ITC1" s="24"/>
      <c r="ITD1" s="24"/>
      <c r="ITE1" s="24"/>
      <c r="ITF1" s="24"/>
      <c r="ITG1" s="24"/>
      <c r="ITH1" s="24"/>
      <c r="ITI1" s="24"/>
      <c r="ITJ1" s="24"/>
      <c r="ITK1" s="24"/>
      <c r="ITL1" s="24"/>
      <c r="ITM1" s="24"/>
      <c r="ITN1" s="24"/>
      <c r="ITO1" s="24"/>
      <c r="ITP1" s="24"/>
      <c r="ITQ1" s="24"/>
      <c r="ITR1" s="24"/>
      <c r="ITS1" s="24"/>
      <c r="ITT1" s="24"/>
      <c r="ITU1" s="24"/>
      <c r="ITV1" s="24"/>
      <c r="ITW1" s="24"/>
      <c r="ITX1" s="24"/>
      <c r="ITY1" s="24"/>
      <c r="ITZ1" s="24"/>
      <c r="IUA1" s="24"/>
      <c r="IUB1" s="24"/>
      <c r="IUC1" s="24"/>
      <c r="IUD1" s="24"/>
      <c r="IUE1" s="24"/>
      <c r="IUF1" s="24"/>
      <c r="IUG1" s="24"/>
      <c r="IUH1" s="24"/>
      <c r="IUI1" s="24"/>
      <c r="IUJ1" s="24"/>
      <c r="IUK1" s="24"/>
      <c r="IUL1" s="24"/>
      <c r="IUM1" s="24"/>
      <c r="IUN1" s="24"/>
      <c r="IUO1" s="24"/>
      <c r="IUP1" s="24"/>
      <c r="IUQ1" s="24"/>
      <c r="IUR1" s="24"/>
      <c r="IUS1" s="24"/>
      <c r="IUT1" s="24"/>
      <c r="IUU1" s="24"/>
      <c r="IUV1" s="24"/>
      <c r="IUW1" s="24"/>
      <c r="IUX1" s="24"/>
      <c r="IUY1" s="24"/>
      <c r="IUZ1" s="24"/>
      <c r="IVA1" s="24"/>
      <c r="IVB1" s="24"/>
      <c r="IVC1" s="24"/>
      <c r="IVD1" s="24"/>
      <c r="IVE1" s="24"/>
      <c r="IVF1" s="24"/>
      <c r="IVG1" s="24"/>
      <c r="IVH1" s="24"/>
      <c r="IVI1" s="24"/>
      <c r="IVJ1" s="24"/>
      <c r="IVK1" s="24"/>
      <c r="IVL1" s="24"/>
      <c r="IVM1" s="24"/>
      <c r="IVN1" s="24"/>
      <c r="IVO1" s="24"/>
      <c r="IVP1" s="24"/>
      <c r="IVQ1" s="24"/>
      <c r="IVR1" s="24"/>
      <c r="IVS1" s="24"/>
      <c r="IVT1" s="24"/>
      <c r="IVU1" s="24"/>
      <c r="IVV1" s="24"/>
      <c r="IVW1" s="24"/>
      <c r="IVX1" s="24"/>
      <c r="IVY1" s="24"/>
      <c r="IVZ1" s="24"/>
      <c r="IWA1" s="24"/>
      <c r="IWB1" s="24"/>
      <c r="IWC1" s="24"/>
      <c r="IWD1" s="24"/>
      <c r="IWE1" s="24"/>
      <c r="IWF1" s="24"/>
      <c r="IWG1" s="24"/>
      <c r="IWH1" s="24"/>
      <c r="IWI1" s="24"/>
      <c r="IWJ1" s="24"/>
      <c r="IWK1" s="24"/>
      <c r="IWL1" s="24"/>
      <c r="IWM1" s="24"/>
      <c r="IWN1" s="24"/>
      <c r="IWO1" s="24"/>
      <c r="IWP1" s="24"/>
      <c r="IWQ1" s="24"/>
      <c r="IWR1" s="24"/>
      <c r="IWS1" s="24"/>
      <c r="IWT1" s="24"/>
      <c r="IWU1" s="24"/>
      <c r="IWV1" s="24"/>
      <c r="IWW1" s="24"/>
      <c r="IWX1" s="24"/>
      <c r="IWY1" s="24"/>
      <c r="IWZ1" s="24"/>
      <c r="IXA1" s="24"/>
      <c r="IXB1" s="24"/>
      <c r="IXC1" s="24"/>
      <c r="IXD1" s="24"/>
      <c r="IXE1" s="24"/>
      <c r="IXF1" s="24"/>
      <c r="IXG1" s="24"/>
      <c r="IXH1" s="24"/>
      <c r="IXI1" s="24"/>
      <c r="IXJ1" s="24"/>
      <c r="IXK1" s="24"/>
      <c r="IXL1" s="24"/>
      <c r="IXM1" s="24"/>
      <c r="IXN1" s="24"/>
      <c r="IXO1" s="24"/>
      <c r="IXP1" s="24"/>
      <c r="IXQ1" s="24"/>
      <c r="IXR1" s="24"/>
      <c r="IXS1" s="24"/>
      <c r="IXT1" s="24"/>
      <c r="IXU1" s="24"/>
      <c r="IXV1" s="24"/>
      <c r="IXW1" s="24"/>
      <c r="IXX1" s="24"/>
      <c r="IXY1" s="24"/>
      <c r="IXZ1" s="24"/>
      <c r="IYA1" s="24"/>
      <c r="IYB1" s="24"/>
      <c r="IYC1" s="24"/>
      <c r="IYD1" s="24"/>
      <c r="IYE1" s="24"/>
      <c r="IYF1" s="24"/>
      <c r="IYG1" s="24"/>
      <c r="IYH1" s="24"/>
      <c r="IYI1" s="24"/>
      <c r="IYJ1" s="24"/>
      <c r="IYK1" s="24"/>
      <c r="IYL1" s="24"/>
      <c r="IYM1" s="24"/>
      <c r="IYN1" s="24"/>
      <c r="IYO1" s="24"/>
      <c r="IYP1" s="24"/>
      <c r="IYQ1" s="24"/>
      <c r="IYR1" s="24"/>
      <c r="IYS1" s="24"/>
      <c r="IYT1" s="24"/>
      <c r="IYU1" s="24"/>
      <c r="IYV1" s="24"/>
      <c r="IYW1" s="24"/>
      <c r="IYX1" s="24"/>
      <c r="IYY1" s="24"/>
      <c r="IYZ1" s="24"/>
      <c r="IZA1" s="24"/>
      <c r="IZB1" s="24"/>
      <c r="IZC1" s="24"/>
      <c r="IZD1" s="24"/>
      <c r="IZE1" s="24"/>
      <c r="IZF1" s="24"/>
      <c r="IZG1" s="24"/>
      <c r="IZH1" s="24"/>
      <c r="IZI1" s="24"/>
      <c r="IZJ1" s="24"/>
      <c r="IZK1" s="24"/>
      <c r="IZL1" s="24"/>
      <c r="IZM1" s="24"/>
      <c r="IZN1" s="24"/>
      <c r="IZO1" s="24"/>
      <c r="IZP1" s="24"/>
      <c r="IZQ1" s="24"/>
      <c r="IZR1" s="24"/>
      <c r="IZS1" s="24"/>
      <c r="IZT1" s="24"/>
      <c r="IZU1" s="24"/>
      <c r="IZV1" s="24"/>
      <c r="IZW1" s="24"/>
      <c r="IZX1" s="24"/>
      <c r="IZY1" s="24"/>
      <c r="IZZ1" s="24"/>
      <c r="JAA1" s="24"/>
      <c r="JAB1" s="24"/>
      <c r="JAC1" s="24"/>
      <c r="JAD1" s="24"/>
      <c r="JAE1" s="24"/>
      <c r="JAF1" s="24"/>
      <c r="JAG1" s="24"/>
      <c r="JAH1" s="24"/>
      <c r="JAI1" s="24"/>
      <c r="JAJ1" s="24"/>
      <c r="JAK1" s="24"/>
      <c r="JAL1" s="24"/>
      <c r="JAM1" s="24"/>
      <c r="JAN1" s="24"/>
      <c r="JAO1" s="24"/>
      <c r="JAP1" s="24"/>
      <c r="JAQ1" s="24"/>
      <c r="JAR1" s="24"/>
      <c r="JAS1" s="24"/>
      <c r="JAT1" s="24"/>
      <c r="JAU1" s="24"/>
      <c r="JAV1" s="24"/>
      <c r="JAW1" s="24"/>
      <c r="JAX1" s="24"/>
      <c r="JAY1" s="24"/>
      <c r="JAZ1" s="24"/>
      <c r="JBA1" s="24"/>
      <c r="JBB1" s="24"/>
      <c r="JBC1" s="24"/>
      <c r="JBD1" s="24"/>
      <c r="JBE1" s="24"/>
      <c r="JBF1" s="24"/>
      <c r="JBG1" s="24"/>
      <c r="JBH1" s="24"/>
      <c r="JBI1" s="24"/>
      <c r="JBJ1" s="24"/>
      <c r="JBK1" s="24"/>
      <c r="JBL1" s="24"/>
      <c r="JBM1" s="24"/>
      <c r="JBN1" s="24"/>
      <c r="JBO1" s="24"/>
      <c r="JBP1" s="24"/>
      <c r="JBQ1" s="24"/>
      <c r="JBR1" s="24"/>
      <c r="JBS1" s="24"/>
      <c r="JBT1" s="24"/>
      <c r="JBU1" s="24"/>
      <c r="JBV1" s="24"/>
      <c r="JBW1" s="24"/>
      <c r="JBX1" s="24"/>
      <c r="JBY1" s="24"/>
      <c r="JBZ1" s="24"/>
      <c r="JCA1" s="24"/>
      <c r="JCB1" s="24"/>
      <c r="JCC1" s="24"/>
      <c r="JCD1" s="24"/>
      <c r="JCE1" s="24"/>
      <c r="JCF1" s="24"/>
      <c r="JCG1" s="24"/>
      <c r="JCH1" s="24"/>
      <c r="JCI1" s="24"/>
      <c r="JCJ1" s="24"/>
      <c r="JCK1" s="24"/>
      <c r="JCL1" s="24"/>
      <c r="JCM1" s="24"/>
      <c r="JCN1" s="24"/>
      <c r="JCO1" s="24"/>
      <c r="JCP1" s="24"/>
      <c r="JCQ1" s="24"/>
      <c r="JCR1" s="24"/>
      <c r="JCS1" s="24"/>
      <c r="JCT1" s="24"/>
      <c r="JCU1" s="24"/>
      <c r="JCV1" s="24"/>
      <c r="JCW1" s="24"/>
      <c r="JCX1" s="24"/>
      <c r="JCY1" s="24"/>
      <c r="JCZ1" s="24"/>
      <c r="JDA1" s="24"/>
      <c r="JDB1" s="24"/>
      <c r="JDC1" s="24"/>
      <c r="JDD1" s="24"/>
      <c r="JDE1" s="24"/>
      <c r="JDF1" s="24"/>
      <c r="JDG1" s="24"/>
      <c r="JDH1" s="24"/>
      <c r="JDI1" s="24"/>
      <c r="JDJ1" s="24"/>
      <c r="JDK1" s="24"/>
      <c r="JDL1" s="24"/>
      <c r="JDM1" s="24"/>
      <c r="JDN1" s="24"/>
      <c r="JDO1" s="24"/>
      <c r="JDP1" s="24"/>
      <c r="JDQ1" s="24"/>
      <c r="JDR1" s="24"/>
      <c r="JDS1" s="24"/>
      <c r="JDT1" s="24"/>
      <c r="JDU1" s="24"/>
      <c r="JDV1" s="24"/>
      <c r="JDW1" s="24"/>
      <c r="JDX1" s="24"/>
      <c r="JDY1" s="24"/>
      <c r="JDZ1" s="24"/>
      <c r="JEA1" s="24"/>
      <c r="JEB1" s="24"/>
      <c r="JEC1" s="24"/>
      <c r="JED1" s="24"/>
      <c r="JEE1" s="24"/>
      <c r="JEF1" s="24"/>
      <c r="JEG1" s="24"/>
      <c r="JEH1" s="24"/>
      <c r="JEI1" s="24"/>
      <c r="JEJ1" s="24"/>
      <c r="JEK1" s="24"/>
      <c r="JEL1" s="24"/>
      <c r="JEM1" s="24"/>
      <c r="JEN1" s="24"/>
      <c r="JEO1" s="24"/>
      <c r="JEP1" s="24"/>
      <c r="JEQ1" s="24"/>
      <c r="JER1" s="24"/>
      <c r="JES1" s="24"/>
      <c r="JET1" s="24"/>
      <c r="JEU1" s="24"/>
      <c r="JEV1" s="24"/>
      <c r="JEW1" s="24"/>
      <c r="JEX1" s="24"/>
      <c r="JEY1" s="24"/>
      <c r="JEZ1" s="24"/>
      <c r="JFA1" s="24"/>
      <c r="JFB1" s="24"/>
      <c r="JFC1" s="24"/>
      <c r="JFD1" s="24"/>
      <c r="JFE1" s="24"/>
      <c r="JFF1" s="24"/>
      <c r="JFG1" s="24"/>
      <c r="JFH1" s="24"/>
      <c r="JFI1" s="24"/>
      <c r="JFJ1" s="24"/>
      <c r="JFK1" s="24"/>
      <c r="JFL1" s="24"/>
      <c r="JFM1" s="24"/>
      <c r="JFN1" s="24"/>
      <c r="JFO1" s="24"/>
      <c r="JFP1" s="24"/>
      <c r="JFQ1" s="24"/>
      <c r="JFR1" s="24"/>
      <c r="JFS1" s="24"/>
      <c r="JFT1" s="24"/>
      <c r="JFU1" s="24"/>
      <c r="JFV1" s="24"/>
      <c r="JFW1" s="24"/>
      <c r="JFX1" s="24"/>
      <c r="JFY1" s="24"/>
      <c r="JFZ1" s="24"/>
      <c r="JGA1" s="24"/>
      <c r="JGB1" s="24"/>
      <c r="JGC1" s="24"/>
      <c r="JGD1" s="24"/>
      <c r="JGE1" s="24"/>
      <c r="JGF1" s="24"/>
      <c r="JGG1" s="24"/>
      <c r="JGH1" s="24"/>
      <c r="JGI1" s="24"/>
      <c r="JGJ1" s="24"/>
      <c r="JGK1" s="24"/>
      <c r="JGL1" s="24"/>
      <c r="JGM1" s="24"/>
      <c r="JGN1" s="24"/>
      <c r="JGO1" s="24"/>
      <c r="JGP1" s="24"/>
      <c r="JGQ1" s="24"/>
      <c r="JGR1" s="24"/>
      <c r="JGS1" s="24"/>
      <c r="JGT1" s="24"/>
      <c r="JGU1" s="24"/>
      <c r="JGV1" s="24"/>
      <c r="JGW1" s="24"/>
      <c r="JGX1" s="24"/>
      <c r="JGY1" s="24"/>
      <c r="JGZ1" s="24"/>
      <c r="JHA1" s="24"/>
      <c r="JHB1" s="24"/>
      <c r="JHC1" s="24"/>
      <c r="JHD1" s="24"/>
      <c r="JHE1" s="24"/>
      <c r="JHF1" s="24"/>
      <c r="JHG1" s="24"/>
      <c r="JHH1" s="24"/>
      <c r="JHI1" s="24"/>
      <c r="JHJ1" s="24"/>
      <c r="JHK1" s="24"/>
      <c r="JHL1" s="24"/>
      <c r="JHM1" s="24"/>
      <c r="JHN1" s="24"/>
      <c r="JHO1" s="24"/>
      <c r="JHP1" s="24"/>
      <c r="JHQ1" s="24"/>
      <c r="JHR1" s="24"/>
      <c r="JHS1" s="24"/>
      <c r="JHT1" s="24"/>
      <c r="JHU1" s="24"/>
      <c r="JHV1" s="24"/>
      <c r="JHW1" s="24"/>
      <c r="JHX1" s="24"/>
      <c r="JHY1" s="24"/>
      <c r="JHZ1" s="24"/>
      <c r="JIA1" s="24"/>
      <c r="JIB1" s="24"/>
      <c r="JIC1" s="24"/>
      <c r="JID1" s="24"/>
      <c r="JIE1" s="24"/>
      <c r="JIF1" s="24"/>
      <c r="JIG1" s="24"/>
      <c r="JIH1" s="24"/>
      <c r="JII1" s="24"/>
      <c r="JIJ1" s="24"/>
      <c r="JIK1" s="24"/>
      <c r="JIL1" s="24"/>
      <c r="JIM1" s="24"/>
      <c r="JIN1" s="24"/>
      <c r="JIO1" s="24"/>
      <c r="JIP1" s="24"/>
      <c r="JIQ1" s="24"/>
      <c r="JIR1" s="24"/>
      <c r="JIS1" s="24"/>
      <c r="JIT1" s="24"/>
      <c r="JIU1" s="24"/>
      <c r="JIV1" s="24"/>
      <c r="JIW1" s="24"/>
      <c r="JIX1" s="24"/>
      <c r="JIY1" s="24"/>
      <c r="JIZ1" s="24"/>
      <c r="JJA1" s="24"/>
      <c r="JJB1" s="24"/>
      <c r="JJC1" s="24"/>
      <c r="JJD1" s="24"/>
      <c r="JJE1" s="24"/>
      <c r="JJF1" s="24"/>
      <c r="JJG1" s="24"/>
      <c r="JJH1" s="24"/>
      <c r="JJI1" s="24"/>
      <c r="JJJ1" s="24"/>
      <c r="JJK1" s="24"/>
      <c r="JJL1" s="24"/>
      <c r="JJM1" s="24"/>
      <c r="JJN1" s="24"/>
      <c r="JJO1" s="24"/>
      <c r="JJP1" s="24"/>
      <c r="JJQ1" s="24"/>
      <c r="JJR1" s="24"/>
      <c r="JJS1" s="24"/>
      <c r="JJT1" s="24"/>
      <c r="JJU1" s="24"/>
      <c r="JJV1" s="24"/>
      <c r="JJW1" s="24"/>
      <c r="JJX1" s="24"/>
      <c r="JJY1" s="24"/>
      <c r="JJZ1" s="24"/>
      <c r="JKA1" s="24"/>
      <c r="JKB1" s="24"/>
      <c r="JKC1" s="24"/>
      <c r="JKD1" s="24"/>
      <c r="JKE1" s="24"/>
      <c r="JKF1" s="24"/>
      <c r="JKG1" s="24"/>
      <c r="JKH1" s="24"/>
      <c r="JKI1" s="24"/>
      <c r="JKJ1" s="24"/>
      <c r="JKK1" s="24"/>
      <c r="JKL1" s="24"/>
      <c r="JKM1" s="24"/>
      <c r="JKN1" s="24"/>
      <c r="JKO1" s="24"/>
      <c r="JKP1" s="24"/>
      <c r="JKQ1" s="24"/>
      <c r="JKR1" s="24"/>
      <c r="JKS1" s="24"/>
      <c r="JKT1" s="24"/>
      <c r="JKU1" s="24"/>
      <c r="JKV1" s="24"/>
      <c r="JKW1" s="24"/>
      <c r="JKX1" s="24"/>
      <c r="JKY1" s="24"/>
      <c r="JKZ1" s="24"/>
      <c r="JLA1" s="24"/>
      <c r="JLB1" s="24"/>
      <c r="JLC1" s="24"/>
      <c r="JLD1" s="24"/>
      <c r="JLE1" s="24"/>
      <c r="JLF1" s="24"/>
      <c r="JLG1" s="24"/>
      <c r="JLH1" s="24"/>
      <c r="JLI1" s="24"/>
      <c r="JLJ1" s="24"/>
      <c r="JLK1" s="24"/>
      <c r="JLL1" s="24"/>
      <c r="JLM1" s="24"/>
      <c r="JLN1" s="24"/>
      <c r="JLO1" s="24"/>
      <c r="JLP1" s="24"/>
      <c r="JLQ1" s="24"/>
      <c r="JLR1" s="24"/>
      <c r="JLS1" s="24"/>
      <c r="JLT1" s="24"/>
      <c r="JLU1" s="24"/>
      <c r="JLV1" s="24"/>
      <c r="JLW1" s="24"/>
      <c r="JLX1" s="24"/>
      <c r="JLY1" s="24"/>
      <c r="JLZ1" s="24"/>
      <c r="JMA1" s="24"/>
      <c r="JMB1" s="24"/>
      <c r="JMC1" s="24"/>
      <c r="JMD1" s="24"/>
      <c r="JME1" s="24"/>
      <c r="JMF1" s="24"/>
      <c r="JMG1" s="24"/>
      <c r="JMH1" s="24"/>
      <c r="JMI1" s="24"/>
      <c r="JMJ1" s="24"/>
      <c r="JMK1" s="24"/>
      <c r="JML1" s="24"/>
      <c r="JMM1" s="24"/>
      <c r="JMN1" s="24"/>
      <c r="JMO1" s="24"/>
      <c r="JMP1" s="24"/>
      <c r="JMQ1" s="24"/>
      <c r="JMR1" s="24"/>
      <c r="JMS1" s="24"/>
      <c r="JMT1" s="24"/>
      <c r="JMU1" s="24"/>
      <c r="JMV1" s="24"/>
      <c r="JMW1" s="24"/>
      <c r="JMX1" s="24"/>
      <c r="JMY1" s="24"/>
      <c r="JMZ1" s="24"/>
      <c r="JNA1" s="24"/>
      <c r="JNB1" s="24"/>
      <c r="JNC1" s="24"/>
      <c r="JND1" s="24"/>
      <c r="JNE1" s="24"/>
      <c r="JNF1" s="24"/>
      <c r="JNG1" s="24"/>
      <c r="JNH1" s="24"/>
      <c r="JNI1" s="24"/>
      <c r="JNJ1" s="24"/>
      <c r="JNK1" s="24"/>
      <c r="JNL1" s="24"/>
      <c r="JNM1" s="24"/>
      <c r="JNN1" s="24"/>
      <c r="JNO1" s="24"/>
      <c r="JNP1" s="24"/>
      <c r="JNQ1" s="24"/>
      <c r="JNR1" s="24"/>
      <c r="JNS1" s="24"/>
      <c r="JNT1" s="24"/>
      <c r="JNU1" s="24"/>
      <c r="JNV1" s="24"/>
      <c r="JNW1" s="24"/>
      <c r="JNX1" s="24"/>
      <c r="JNY1" s="24"/>
      <c r="JNZ1" s="24"/>
      <c r="JOA1" s="24"/>
      <c r="JOB1" s="24"/>
      <c r="JOC1" s="24"/>
      <c r="JOD1" s="24"/>
      <c r="JOE1" s="24"/>
      <c r="JOF1" s="24"/>
      <c r="JOG1" s="24"/>
      <c r="JOH1" s="24"/>
      <c r="JOI1" s="24"/>
      <c r="JOJ1" s="24"/>
      <c r="JOK1" s="24"/>
      <c r="JOL1" s="24"/>
      <c r="JOM1" s="24"/>
      <c r="JON1" s="24"/>
      <c r="JOO1" s="24"/>
      <c r="JOP1" s="24"/>
      <c r="JOQ1" s="24"/>
      <c r="JOR1" s="24"/>
      <c r="JOS1" s="24"/>
      <c r="JOT1" s="24"/>
      <c r="JOU1" s="24"/>
      <c r="JOV1" s="24"/>
      <c r="JOW1" s="24"/>
      <c r="JOX1" s="24"/>
      <c r="JOY1" s="24"/>
      <c r="JOZ1" s="24"/>
      <c r="JPA1" s="24"/>
      <c r="JPB1" s="24"/>
      <c r="JPC1" s="24"/>
      <c r="JPD1" s="24"/>
      <c r="JPE1" s="24"/>
      <c r="JPF1" s="24"/>
      <c r="JPG1" s="24"/>
      <c r="JPH1" s="24"/>
      <c r="JPI1" s="24"/>
      <c r="JPJ1" s="24"/>
      <c r="JPK1" s="24"/>
      <c r="JPL1" s="24"/>
      <c r="JPM1" s="24"/>
      <c r="JPN1" s="24"/>
      <c r="JPO1" s="24"/>
      <c r="JPP1" s="24"/>
      <c r="JPQ1" s="24"/>
      <c r="JPR1" s="24"/>
      <c r="JPS1" s="24"/>
      <c r="JPT1" s="24"/>
      <c r="JPU1" s="24"/>
      <c r="JPV1" s="24"/>
      <c r="JPW1" s="24"/>
      <c r="JPX1" s="24"/>
      <c r="JPY1" s="24"/>
      <c r="JPZ1" s="24"/>
      <c r="JQA1" s="24"/>
      <c r="JQB1" s="24"/>
      <c r="JQC1" s="24"/>
      <c r="JQD1" s="24"/>
      <c r="JQE1" s="24"/>
      <c r="JQF1" s="24"/>
      <c r="JQG1" s="24"/>
      <c r="JQH1" s="24"/>
      <c r="JQI1" s="24"/>
      <c r="JQJ1" s="24"/>
      <c r="JQK1" s="24"/>
      <c r="JQL1" s="24"/>
      <c r="JQM1" s="24"/>
      <c r="JQN1" s="24"/>
      <c r="JQO1" s="24"/>
      <c r="JQP1" s="24"/>
      <c r="JQQ1" s="24"/>
      <c r="JQR1" s="24"/>
      <c r="JQS1" s="24"/>
      <c r="JQT1" s="24"/>
      <c r="JQU1" s="24"/>
      <c r="JQV1" s="24"/>
      <c r="JQW1" s="24"/>
      <c r="JQX1" s="24"/>
      <c r="JQY1" s="24"/>
      <c r="JQZ1" s="24"/>
      <c r="JRA1" s="24"/>
      <c r="JRB1" s="24"/>
      <c r="JRC1" s="24"/>
      <c r="JRD1" s="24"/>
      <c r="JRE1" s="24"/>
      <c r="JRF1" s="24"/>
      <c r="JRG1" s="24"/>
      <c r="JRH1" s="24"/>
      <c r="JRI1" s="24"/>
      <c r="JRJ1" s="24"/>
      <c r="JRK1" s="24"/>
      <c r="JRL1" s="24"/>
      <c r="JRM1" s="24"/>
      <c r="JRN1" s="24"/>
      <c r="JRO1" s="24"/>
      <c r="JRP1" s="24"/>
      <c r="JRQ1" s="24"/>
      <c r="JRR1" s="24"/>
      <c r="JRS1" s="24"/>
      <c r="JRT1" s="24"/>
      <c r="JRU1" s="24"/>
      <c r="JRV1" s="24"/>
      <c r="JRW1" s="24"/>
      <c r="JRX1" s="24"/>
      <c r="JRY1" s="24"/>
      <c r="JRZ1" s="24"/>
      <c r="JSA1" s="24"/>
      <c r="JSB1" s="24"/>
      <c r="JSC1" s="24"/>
      <c r="JSD1" s="24"/>
      <c r="JSE1" s="24"/>
      <c r="JSF1" s="24"/>
      <c r="JSG1" s="24"/>
      <c r="JSH1" s="24"/>
      <c r="JSI1" s="24"/>
      <c r="JSJ1" s="24"/>
      <c r="JSK1" s="24"/>
      <c r="JSL1" s="24"/>
      <c r="JSM1" s="24"/>
      <c r="JSN1" s="24"/>
      <c r="JSO1" s="24"/>
      <c r="JSP1" s="24"/>
      <c r="JSQ1" s="24"/>
      <c r="JSR1" s="24"/>
      <c r="JSS1" s="24"/>
      <c r="JST1" s="24"/>
      <c r="JSU1" s="24"/>
      <c r="JSV1" s="24"/>
      <c r="JSW1" s="24"/>
      <c r="JSX1" s="24"/>
      <c r="JSY1" s="24"/>
      <c r="JSZ1" s="24"/>
      <c r="JTA1" s="24"/>
      <c r="JTB1" s="24"/>
      <c r="JTC1" s="24"/>
      <c r="JTD1" s="24"/>
      <c r="JTE1" s="24"/>
      <c r="JTF1" s="24"/>
      <c r="JTG1" s="24"/>
      <c r="JTH1" s="24"/>
      <c r="JTI1" s="24"/>
      <c r="JTJ1" s="24"/>
      <c r="JTK1" s="24"/>
      <c r="JTL1" s="24"/>
      <c r="JTM1" s="24"/>
      <c r="JTN1" s="24"/>
      <c r="JTO1" s="24"/>
      <c r="JTP1" s="24"/>
      <c r="JTQ1" s="24"/>
      <c r="JTR1" s="24"/>
      <c r="JTS1" s="24"/>
      <c r="JTT1" s="24"/>
      <c r="JTU1" s="24"/>
      <c r="JTV1" s="24"/>
      <c r="JTW1" s="24"/>
      <c r="JTX1" s="24"/>
      <c r="JTY1" s="24"/>
      <c r="JTZ1" s="24"/>
      <c r="JUA1" s="24"/>
      <c r="JUB1" s="24"/>
      <c r="JUC1" s="24"/>
      <c r="JUD1" s="24"/>
      <c r="JUE1" s="24"/>
      <c r="JUF1" s="24"/>
      <c r="JUG1" s="24"/>
      <c r="JUH1" s="24"/>
      <c r="JUI1" s="24"/>
      <c r="JUJ1" s="24"/>
      <c r="JUK1" s="24"/>
      <c r="JUL1" s="24"/>
      <c r="JUM1" s="24"/>
      <c r="JUN1" s="24"/>
      <c r="JUO1" s="24"/>
      <c r="JUP1" s="24"/>
      <c r="JUQ1" s="24"/>
      <c r="JUR1" s="24"/>
      <c r="JUS1" s="24"/>
      <c r="JUT1" s="24"/>
      <c r="JUU1" s="24"/>
      <c r="JUV1" s="24"/>
      <c r="JUW1" s="24"/>
      <c r="JUX1" s="24"/>
      <c r="JUY1" s="24"/>
      <c r="JUZ1" s="24"/>
      <c r="JVA1" s="24"/>
      <c r="JVB1" s="24"/>
      <c r="JVC1" s="24"/>
      <c r="JVD1" s="24"/>
      <c r="JVE1" s="24"/>
      <c r="JVF1" s="24"/>
      <c r="JVG1" s="24"/>
      <c r="JVH1" s="24"/>
      <c r="JVI1" s="24"/>
      <c r="JVJ1" s="24"/>
      <c r="JVK1" s="24"/>
      <c r="JVL1" s="24"/>
      <c r="JVM1" s="24"/>
      <c r="JVN1" s="24"/>
      <c r="JVO1" s="24"/>
      <c r="JVP1" s="24"/>
      <c r="JVQ1" s="24"/>
      <c r="JVR1" s="24"/>
      <c r="JVS1" s="24"/>
      <c r="JVT1" s="24"/>
      <c r="JVU1" s="24"/>
      <c r="JVV1" s="24"/>
      <c r="JVW1" s="24"/>
      <c r="JVX1" s="24"/>
      <c r="JVY1" s="24"/>
      <c r="JVZ1" s="24"/>
      <c r="JWA1" s="24"/>
      <c r="JWB1" s="24"/>
      <c r="JWC1" s="24"/>
      <c r="JWD1" s="24"/>
      <c r="JWE1" s="24"/>
      <c r="JWF1" s="24"/>
      <c r="JWG1" s="24"/>
      <c r="JWH1" s="24"/>
      <c r="JWI1" s="24"/>
      <c r="JWJ1" s="24"/>
      <c r="JWK1" s="24"/>
      <c r="JWL1" s="24"/>
      <c r="JWM1" s="24"/>
      <c r="JWN1" s="24"/>
      <c r="JWO1" s="24"/>
      <c r="JWP1" s="24"/>
      <c r="JWQ1" s="24"/>
      <c r="JWR1" s="24"/>
      <c r="JWS1" s="24"/>
      <c r="JWT1" s="24"/>
      <c r="JWU1" s="24"/>
      <c r="JWV1" s="24"/>
      <c r="JWW1" s="24"/>
      <c r="JWX1" s="24"/>
      <c r="JWY1" s="24"/>
      <c r="JWZ1" s="24"/>
      <c r="JXA1" s="24"/>
      <c r="JXB1" s="24"/>
      <c r="JXC1" s="24"/>
      <c r="JXD1" s="24"/>
      <c r="JXE1" s="24"/>
      <c r="JXF1" s="24"/>
      <c r="JXG1" s="24"/>
      <c r="JXH1" s="24"/>
      <c r="JXI1" s="24"/>
      <c r="JXJ1" s="24"/>
      <c r="JXK1" s="24"/>
      <c r="JXL1" s="24"/>
      <c r="JXM1" s="24"/>
      <c r="JXN1" s="24"/>
      <c r="JXO1" s="24"/>
      <c r="JXP1" s="24"/>
      <c r="JXQ1" s="24"/>
      <c r="JXR1" s="24"/>
      <c r="JXS1" s="24"/>
      <c r="JXT1" s="24"/>
      <c r="JXU1" s="24"/>
      <c r="JXV1" s="24"/>
      <c r="JXW1" s="24"/>
      <c r="JXX1" s="24"/>
      <c r="JXY1" s="24"/>
      <c r="JXZ1" s="24"/>
      <c r="JYA1" s="24"/>
      <c r="JYB1" s="24"/>
      <c r="JYC1" s="24"/>
      <c r="JYD1" s="24"/>
      <c r="JYE1" s="24"/>
      <c r="JYF1" s="24"/>
      <c r="JYG1" s="24"/>
      <c r="JYH1" s="24"/>
      <c r="JYI1" s="24"/>
      <c r="JYJ1" s="24"/>
      <c r="JYK1" s="24"/>
      <c r="JYL1" s="24"/>
      <c r="JYM1" s="24"/>
      <c r="JYN1" s="24"/>
      <c r="JYO1" s="24"/>
      <c r="JYP1" s="24"/>
      <c r="JYQ1" s="24"/>
      <c r="JYR1" s="24"/>
      <c r="JYS1" s="24"/>
      <c r="JYT1" s="24"/>
      <c r="JYU1" s="24"/>
      <c r="JYV1" s="24"/>
      <c r="JYW1" s="24"/>
      <c r="JYX1" s="24"/>
      <c r="JYY1" s="24"/>
      <c r="JYZ1" s="24"/>
      <c r="JZA1" s="24"/>
      <c r="JZB1" s="24"/>
      <c r="JZC1" s="24"/>
      <c r="JZD1" s="24"/>
      <c r="JZE1" s="24"/>
      <c r="JZF1" s="24"/>
      <c r="JZG1" s="24"/>
      <c r="JZH1" s="24"/>
      <c r="JZI1" s="24"/>
      <c r="JZJ1" s="24"/>
      <c r="JZK1" s="24"/>
      <c r="JZL1" s="24"/>
      <c r="JZM1" s="24"/>
      <c r="JZN1" s="24"/>
      <c r="JZO1" s="24"/>
      <c r="JZP1" s="24"/>
      <c r="JZQ1" s="24"/>
      <c r="JZR1" s="24"/>
      <c r="JZS1" s="24"/>
      <c r="JZT1" s="24"/>
      <c r="JZU1" s="24"/>
      <c r="JZV1" s="24"/>
      <c r="JZW1" s="24"/>
      <c r="JZX1" s="24"/>
      <c r="JZY1" s="24"/>
      <c r="JZZ1" s="24"/>
      <c r="KAA1" s="24"/>
      <c r="KAB1" s="24"/>
      <c r="KAC1" s="24"/>
      <c r="KAD1" s="24"/>
      <c r="KAE1" s="24"/>
      <c r="KAF1" s="24"/>
      <c r="KAG1" s="24"/>
      <c r="KAH1" s="24"/>
      <c r="KAI1" s="24"/>
      <c r="KAJ1" s="24"/>
      <c r="KAK1" s="24"/>
      <c r="KAL1" s="24"/>
      <c r="KAM1" s="24"/>
      <c r="KAN1" s="24"/>
      <c r="KAO1" s="24"/>
      <c r="KAP1" s="24"/>
      <c r="KAQ1" s="24"/>
      <c r="KAR1" s="24"/>
      <c r="KAS1" s="24"/>
      <c r="KAT1" s="24"/>
      <c r="KAU1" s="24"/>
      <c r="KAV1" s="24"/>
      <c r="KAW1" s="24"/>
      <c r="KAX1" s="24"/>
      <c r="KAY1" s="24"/>
      <c r="KAZ1" s="24"/>
      <c r="KBA1" s="24"/>
      <c r="KBB1" s="24"/>
      <c r="KBC1" s="24"/>
      <c r="KBD1" s="24"/>
      <c r="KBE1" s="24"/>
      <c r="KBF1" s="24"/>
      <c r="KBG1" s="24"/>
      <c r="KBH1" s="24"/>
      <c r="KBI1" s="24"/>
      <c r="KBJ1" s="24"/>
      <c r="KBK1" s="24"/>
      <c r="KBL1" s="24"/>
      <c r="KBM1" s="24"/>
      <c r="KBN1" s="24"/>
      <c r="KBO1" s="24"/>
      <c r="KBP1" s="24"/>
      <c r="KBQ1" s="24"/>
      <c r="KBR1" s="24"/>
      <c r="KBS1" s="24"/>
      <c r="KBT1" s="24"/>
      <c r="KBU1" s="24"/>
      <c r="KBV1" s="24"/>
      <c r="KBW1" s="24"/>
      <c r="KBX1" s="24"/>
      <c r="KBY1" s="24"/>
      <c r="KBZ1" s="24"/>
      <c r="KCA1" s="24"/>
      <c r="KCB1" s="24"/>
      <c r="KCC1" s="24"/>
      <c r="KCD1" s="24"/>
      <c r="KCE1" s="24"/>
      <c r="KCF1" s="24"/>
      <c r="KCG1" s="24"/>
      <c r="KCH1" s="24"/>
      <c r="KCI1" s="24"/>
      <c r="KCJ1" s="24"/>
      <c r="KCK1" s="24"/>
      <c r="KCL1" s="24"/>
      <c r="KCM1" s="24"/>
      <c r="KCN1" s="24"/>
      <c r="KCO1" s="24"/>
      <c r="KCP1" s="24"/>
      <c r="KCQ1" s="24"/>
      <c r="KCR1" s="24"/>
      <c r="KCS1" s="24"/>
      <c r="KCT1" s="24"/>
      <c r="KCU1" s="24"/>
      <c r="KCV1" s="24"/>
      <c r="KCW1" s="24"/>
      <c r="KCX1" s="24"/>
      <c r="KCY1" s="24"/>
      <c r="KCZ1" s="24"/>
      <c r="KDA1" s="24"/>
      <c r="KDB1" s="24"/>
      <c r="KDC1" s="24"/>
      <c r="KDD1" s="24"/>
      <c r="KDE1" s="24"/>
      <c r="KDF1" s="24"/>
      <c r="KDG1" s="24"/>
      <c r="KDH1" s="24"/>
      <c r="KDI1" s="24"/>
      <c r="KDJ1" s="24"/>
      <c r="KDK1" s="24"/>
      <c r="KDL1" s="24"/>
      <c r="KDM1" s="24"/>
      <c r="KDN1" s="24"/>
      <c r="KDO1" s="24"/>
      <c r="KDP1" s="24"/>
      <c r="KDQ1" s="24"/>
      <c r="KDR1" s="24"/>
      <c r="KDS1" s="24"/>
      <c r="KDT1" s="24"/>
      <c r="KDU1" s="24"/>
      <c r="KDV1" s="24"/>
      <c r="KDW1" s="24"/>
      <c r="KDX1" s="24"/>
      <c r="KDY1" s="24"/>
      <c r="KDZ1" s="24"/>
      <c r="KEA1" s="24"/>
      <c r="KEB1" s="24"/>
      <c r="KEC1" s="24"/>
      <c r="KED1" s="24"/>
      <c r="KEE1" s="24"/>
      <c r="KEF1" s="24"/>
      <c r="KEG1" s="24"/>
      <c r="KEH1" s="24"/>
      <c r="KEI1" s="24"/>
      <c r="KEJ1" s="24"/>
      <c r="KEK1" s="24"/>
      <c r="KEL1" s="24"/>
      <c r="KEM1" s="24"/>
      <c r="KEN1" s="24"/>
      <c r="KEO1" s="24"/>
      <c r="KEP1" s="24"/>
      <c r="KEQ1" s="24"/>
      <c r="KER1" s="24"/>
      <c r="KES1" s="24"/>
      <c r="KET1" s="24"/>
      <c r="KEU1" s="24"/>
      <c r="KEV1" s="24"/>
      <c r="KEW1" s="24"/>
      <c r="KEX1" s="24"/>
      <c r="KEY1" s="24"/>
      <c r="KEZ1" s="24"/>
      <c r="KFA1" s="24"/>
      <c r="KFB1" s="24"/>
      <c r="KFC1" s="24"/>
      <c r="KFD1" s="24"/>
      <c r="KFE1" s="24"/>
      <c r="KFF1" s="24"/>
      <c r="KFG1" s="24"/>
      <c r="KFH1" s="24"/>
      <c r="KFI1" s="24"/>
      <c r="KFJ1" s="24"/>
      <c r="KFK1" s="24"/>
      <c r="KFL1" s="24"/>
      <c r="KFM1" s="24"/>
      <c r="KFN1" s="24"/>
      <c r="KFO1" s="24"/>
      <c r="KFP1" s="24"/>
      <c r="KFQ1" s="24"/>
      <c r="KFR1" s="24"/>
      <c r="KFS1" s="24"/>
      <c r="KFT1" s="24"/>
      <c r="KFU1" s="24"/>
      <c r="KFV1" s="24"/>
      <c r="KFW1" s="24"/>
      <c r="KFX1" s="24"/>
      <c r="KFY1" s="24"/>
      <c r="KFZ1" s="24"/>
      <c r="KGA1" s="24"/>
      <c r="KGB1" s="24"/>
      <c r="KGC1" s="24"/>
      <c r="KGD1" s="24"/>
      <c r="KGE1" s="24"/>
      <c r="KGF1" s="24"/>
      <c r="KGG1" s="24"/>
      <c r="KGH1" s="24"/>
      <c r="KGI1" s="24"/>
      <c r="KGJ1" s="24"/>
      <c r="KGK1" s="24"/>
      <c r="KGL1" s="24"/>
      <c r="KGM1" s="24"/>
      <c r="KGN1" s="24"/>
      <c r="KGO1" s="24"/>
      <c r="KGP1" s="24"/>
      <c r="KGQ1" s="24"/>
      <c r="KGR1" s="24"/>
      <c r="KGS1" s="24"/>
      <c r="KGT1" s="24"/>
      <c r="KGU1" s="24"/>
      <c r="KGV1" s="24"/>
      <c r="KGW1" s="24"/>
      <c r="KGX1" s="24"/>
      <c r="KGY1" s="24"/>
      <c r="KGZ1" s="24"/>
      <c r="KHA1" s="24"/>
      <c r="KHB1" s="24"/>
      <c r="KHC1" s="24"/>
      <c r="KHD1" s="24"/>
      <c r="KHE1" s="24"/>
      <c r="KHF1" s="24"/>
      <c r="KHG1" s="24"/>
      <c r="KHH1" s="24"/>
      <c r="KHI1" s="24"/>
      <c r="KHJ1" s="24"/>
      <c r="KHK1" s="24"/>
      <c r="KHL1" s="24"/>
      <c r="KHM1" s="24"/>
      <c r="KHN1" s="24"/>
      <c r="KHO1" s="24"/>
      <c r="KHP1" s="24"/>
      <c r="KHQ1" s="24"/>
      <c r="KHR1" s="24"/>
      <c r="KHS1" s="24"/>
      <c r="KHT1" s="24"/>
      <c r="KHU1" s="24"/>
      <c r="KHV1" s="24"/>
      <c r="KHW1" s="24"/>
      <c r="KHX1" s="24"/>
      <c r="KHY1" s="24"/>
      <c r="KHZ1" s="24"/>
      <c r="KIA1" s="24"/>
      <c r="KIB1" s="24"/>
      <c r="KIC1" s="24"/>
      <c r="KID1" s="24"/>
      <c r="KIE1" s="24"/>
      <c r="KIF1" s="24"/>
      <c r="KIG1" s="24"/>
      <c r="KIH1" s="24"/>
      <c r="KII1" s="24"/>
      <c r="KIJ1" s="24"/>
      <c r="KIK1" s="24"/>
      <c r="KIL1" s="24"/>
      <c r="KIM1" s="24"/>
      <c r="KIN1" s="24"/>
      <c r="KIO1" s="24"/>
      <c r="KIP1" s="24"/>
      <c r="KIQ1" s="24"/>
      <c r="KIR1" s="24"/>
      <c r="KIS1" s="24"/>
      <c r="KIT1" s="24"/>
      <c r="KIU1" s="24"/>
      <c r="KIV1" s="24"/>
      <c r="KIW1" s="24"/>
      <c r="KIX1" s="24"/>
      <c r="KIY1" s="24"/>
      <c r="KIZ1" s="24"/>
      <c r="KJA1" s="24"/>
      <c r="KJB1" s="24"/>
      <c r="KJC1" s="24"/>
      <c r="KJD1" s="24"/>
      <c r="KJE1" s="24"/>
      <c r="KJF1" s="24"/>
      <c r="KJG1" s="24"/>
      <c r="KJH1" s="24"/>
      <c r="KJI1" s="24"/>
      <c r="KJJ1" s="24"/>
      <c r="KJK1" s="24"/>
      <c r="KJL1" s="24"/>
      <c r="KJM1" s="24"/>
      <c r="KJN1" s="24"/>
      <c r="KJO1" s="24"/>
      <c r="KJP1" s="24"/>
      <c r="KJQ1" s="24"/>
      <c r="KJR1" s="24"/>
      <c r="KJS1" s="24"/>
      <c r="KJT1" s="24"/>
      <c r="KJU1" s="24"/>
      <c r="KJV1" s="24"/>
      <c r="KJW1" s="24"/>
      <c r="KJX1" s="24"/>
      <c r="KJY1" s="24"/>
      <c r="KJZ1" s="24"/>
      <c r="KKA1" s="24"/>
      <c r="KKB1" s="24"/>
      <c r="KKC1" s="24"/>
      <c r="KKD1" s="24"/>
      <c r="KKE1" s="24"/>
      <c r="KKF1" s="24"/>
      <c r="KKG1" s="24"/>
      <c r="KKH1" s="24"/>
      <c r="KKI1" s="24"/>
      <c r="KKJ1" s="24"/>
      <c r="KKK1" s="24"/>
      <c r="KKL1" s="24"/>
      <c r="KKM1" s="24"/>
      <c r="KKN1" s="24"/>
      <c r="KKO1" s="24"/>
      <c r="KKP1" s="24"/>
      <c r="KKQ1" s="24"/>
      <c r="KKR1" s="24"/>
      <c r="KKS1" s="24"/>
      <c r="KKT1" s="24"/>
      <c r="KKU1" s="24"/>
      <c r="KKV1" s="24"/>
      <c r="KKW1" s="24"/>
      <c r="KKX1" s="24"/>
      <c r="KKY1" s="24"/>
      <c r="KKZ1" s="24"/>
      <c r="KLA1" s="24"/>
      <c r="KLB1" s="24"/>
      <c r="KLC1" s="24"/>
      <c r="KLD1" s="24"/>
      <c r="KLE1" s="24"/>
      <c r="KLF1" s="24"/>
      <c r="KLG1" s="24"/>
      <c r="KLH1" s="24"/>
      <c r="KLI1" s="24"/>
      <c r="KLJ1" s="24"/>
      <c r="KLK1" s="24"/>
      <c r="KLL1" s="24"/>
      <c r="KLM1" s="24"/>
      <c r="KLN1" s="24"/>
      <c r="KLO1" s="24"/>
      <c r="KLP1" s="24"/>
      <c r="KLQ1" s="24"/>
      <c r="KLR1" s="24"/>
      <c r="KLS1" s="24"/>
      <c r="KLT1" s="24"/>
      <c r="KLU1" s="24"/>
      <c r="KLV1" s="24"/>
      <c r="KLW1" s="24"/>
      <c r="KLX1" s="24"/>
      <c r="KLY1" s="24"/>
      <c r="KLZ1" s="24"/>
      <c r="KMA1" s="24"/>
      <c r="KMB1" s="24"/>
      <c r="KMC1" s="24"/>
      <c r="KMD1" s="24"/>
      <c r="KME1" s="24"/>
      <c r="KMF1" s="24"/>
      <c r="KMG1" s="24"/>
      <c r="KMH1" s="24"/>
      <c r="KMI1" s="24"/>
      <c r="KMJ1" s="24"/>
      <c r="KMK1" s="24"/>
      <c r="KML1" s="24"/>
      <c r="KMM1" s="24"/>
      <c r="KMN1" s="24"/>
      <c r="KMO1" s="24"/>
      <c r="KMP1" s="24"/>
      <c r="KMQ1" s="24"/>
      <c r="KMR1" s="24"/>
      <c r="KMS1" s="24"/>
      <c r="KMT1" s="24"/>
      <c r="KMU1" s="24"/>
      <c r="KMV1" s="24"/>
      <c r="KMW1" s="24"/>
      <c r="KMX1" s="24"/>
      <c r="KMY1" s="24"/>
      <c r="KMZ1" s="24"/>
      <c r="KNA1" s="24"/>
      <c r="KNB1" s="24"/>
      <c r="KNC1" s="24"/>
      <c r="KND1" s="24"/>
      <c r="KNE1" s="24"/>
      <c r="KNF1" s="24"/>
      <c r="KNG1" s="24"/>
      <c r="KNH1" s="24"/>
      <c r="KNI1" s="24"/>
      <c r="KNJ1" s="24"/>
      <c r="KNK1" s="24"/>
      <c r="KNL1" s="24"/>
      <c r="KNM1" s="24"/>
      <c r="KNN1" s="24"/>
      <c r="KNO1" s="24"/>
      <c r="KNP1" s="24"/>
      <c r="KNQ1" s="24"/>
      <c r="KNR1" s="24"/>
      <c r="KNS1" s="24"/>
      <c r="KNT1" s="24"/>
      <c r="KNU1" s="24"/>
      <c r="KNV1" s="24"/>
      <c r="KNW1" s="24"/>
      <c r="KNX1" s="24"/>
      <c r="KNY1" s="24"/>
      <c r="KNZ1" s="24"/>
      <c r="KOA1" s="24"/>
      <c r="KOB1" s="24"/>
      <c r="KOC1" s="24"/>
      <c r="KOD1" s="24"/>
      <c r="KOE1" s="24"/>
      <c r="KOF1" s="24"/>
      <c r="KOG1" s="24"/>
      <c r="KOH1" s="24"/>
      <c r="KOI1" s="24"/>
      <c r="KOJ1" s="24"/>
      <c r="KOK1" s="24"/>
      <c r="KOL1" s="24"/>
      <c r="KOM1" s="24"/>
      <c r="KON1" s="24"/>
      <c r="KOO1" s="24"/>
      <c r="KOP1" s="24"/>
      <c r="KOQ1" s="24"/>
      <c r="KOR1" s="24"/>
      <c r="KOS1" s="24"/>
      <c r="KOT1" s="24"/>
      <c r="KOU1" s="24"/>
      <c r="KOV1" s="24"/>
      <c r="KOW1" s="24"/>
      <c r="KOX1" s="24"/>
      <c r="KOY1" s="24"/>
      <c r="KOZ1" s="24"/>
      <c r="KPA1" s="24"/>
      <c r="KPB1" s="24"/>
      <c r="KPC1" s="24"/>
      <c r="KPD1" s="24"/>
      <c r="KPE1" s="24"/>
      <c r="KPF1" s="24"/>
      <c r="KPG1" s="24"/>
      <c r="KPH1" s="24"/>
      <c r="KPI1" s="24"/>
      <c r="KPJ1" s="24"/>
      <c r="KPK1" s="24"/>
      <c r="KPL1" s="24"/>
      <c r="KPM1" s="24"/>
      <c r="KPN1" s="24"/>
      <c r="KPO1" s="24"/>
      <c r="KPP1" s="24"/>
      <c r="KPQ1" s="24"/>
      <c r="KPR1" s="24"/>
      <c r="KPS1" s="24"/>
      <c r="KPT1" s="24"/>
      <c r="KPU1" s="24"/>
      <c r="KPV1" s="24"/>
      <c r="KPW1" s="24"/>
      <c r="KPX1" s="24"/>
      <c r="KPY1" s="24"/>
      <c r="KPZ1" s="24"/>
      <c r="KQA1" s="24"/>
      <c r="KQB1" s="24"/>
      <c r="KQC1" s="24"/>
      <c r="KQD1" s="24"/>
      <c r="KQE1" s="24"/>
      <c r="KQF1" s="24"/>
      <c r="KQG1" s="24"/>
      <c r="KQH1" s="24"/>
      <c r="KQI1" s="24"/>
      <c r="KQJ1" s="24"/>
      <c r="KQK1" s="24"/>
      <c r="KQL1" s="24"/>
      <c r="KQM1" s="24"/>
      <c r="KQN1" s="24"/>
      <c r="KQO1" s="24"/>
      <c r="KQP1" s="24"/>
      <c r="KQQ1" s="24"/>
      <c r="KQR1" s="24"/>
      <c r="KQS1" s="24"/>
      <c r="KQT1" s="24"/>
      <c r="KQU1" s="24"/>
      <c r="KQV1" s="24"/>
      <c r="KQW1" s="24"/>
      <c r="KQX1" s="24"/>
      <c r="KQY1" s="24"/>
      <c r="KQZ1" s="24"/>
      <c r="KRA1" s="24"/>
      <c r="KRB1" s="24"/>
      <c r="KRC1" s="24"/>
      <c r="KRD1" s="24"/>
      <c r="KRE1" s="24"/>
      <c r="KRF1" s="24"/>
      <c r="KRG1" s="24"/>
      <c r="KRH1" s="24"/>
      <c r="KRI1" s="24"/>
      <c r="KRJ1" s="24"/>
      <c r="KRK1" s="24"/>
      <c r="KRL1" s="24"/>
      <c r="KRM1" s="24"/>
      <c r="KRN1" s="24"/>
      <c r="KRO1" s="24"/>
      <c r="KRP1" s="24"/>
      <c r="KRQ1" s="24"/>
      <c r="KRR1" s="24"/>
      <c r="KRS1" s="24"/>
      <c r="KRT1" s="24"/>
      <c r="KRU1" s="24"/>
      <c r="KRV1" s="24"/>
      <c r="KRW1" s="24"/>
      <c r="KRX1" s="24"/>
      <c r="KRY1" s="24"/>
      <c r="KRZ1" s="24"/>
      <c r="KSA1" s="24"/>
      <c r="KSB1" s="24"/>
      <c r="KSC1" s="24"/>
      <c r="KSD1" s="24"/>
      <c r="KSE1" s="24"/>
      <c r="KSF1" s="24"/>
      <c r="KSG1" s="24"/>
      <c r="KSH1" s="24"/>
      <c r="KSI1" s="24"/>
      <c r="KSJ1" s="24"/>
      <c r="KSK1" s="24"/>
      <c r="KSL1" s="24"/>
      <c r="KSM1" s="24"/>
      <c r="KSN1" s="24"/>
      <c r="KSO1" s="24"/>
      <c r="KSP1" s="24"/>
      <c r="KSQ1" s="24"/>
      <c r="KSR1" s="24"/>
      <c r="KSS1" s="24"/>
      <c r="KST1" s="24"/>
      <c r="KSU1" s="24"/>
      <c r="KSV1" s="24"/>
      <c r="KSW1" s="24"/>
      <c r="KSX1" s="24"/>
      <c r="KSY1" s="24"/>
      <c r="KSZ1" s="24"/>
      <c r="KTA1" s="24"/>
      <c r="KTB1" s="24"/>
      <c r="KTC1" s="24"/>
      <c r="KTD1" s="24"/>
      <c r="KTE1" s="24"/>
      <c r="KTF1" s="24"/>
      <c r="KTG1" s="24"/>
      <c r="KTH1" s="24"/>
      <c r="KTI1" s="24"/>
      <c r="KTJ1" s="24"/>
      <c r="KTK1" s="24"/>
      <c r="KTL1" s="24"/>
      <c r="KTM1" s="24"/>
      <c r="KTN1" s="24"/>
      <c r="KTO1" s="24"/>
      <c r="KTP1" s="24"/>
      <c r="KTQ1" s="24"/>
      <c r="KTR1" s="24"/>
      <c r="KTS1" s="24"/>
      <c r="KTT1" s="24"/>
      <c r="KTU1" s="24"/>
      <c r="KTV1" s="24"/>
      <c r="KTW1" s="24"/>
      <c r="KTX1" s="24"/>
      <c r="KTY1" s="24"/>
      <c r="KTZ1" s="24"/>
      <c r="KUA1" s="24"/>
      <c r="KUB1" s="24"/>
      <c r="KUC1" s="24"/>
      <c r="KUD1" s="24"/>
      <c r="KUE1" s="24"/>
      <c r="KUF1" s="24"/>
      <c r="KUG1" s="24"/>
      <c r="KUH1" s="24"/>
      <c r="KUI1" s="24"/>
      <c r="KUJ1" s="24"/>
      <c r="KUK1" s="24"/>
      <c r="KUL1" s="24"/>
      <c r="KUM1" s="24"/>
      <c r="KUN1" s="24"/>
      <c r="KUO1" s="24"/>
      <c r="KUP1" s="24"/>
      <c r="KUQ1" s="24"/>
      <c r="KUR1" s="24"/>
      <c r="KUS1" s="24"/>
      <c r="KUT1" s="24"/>
      <c r="KUU1" s="24"/>
      <c r="KUV1" s="24"/>
      <c r="KUW1" s="24"/>
      <c r="KUX1" s="24"/>
      <c r="KUY1" s="24"/>
      <c r="KUZ1" s="24"/>
      <c r="KVA1" s="24"/>
      <c r="KVB1" s="24"/>
      <c r="KVC1" s="24"/>
      <c r="KVD1" s="24"/>
      <c r="KVE1" s="24"/>
      <c r="KVF1" s="24"/>
      <c r="KVG1" s="24"/>
      <c r="KVH1" s="24"/>
      <c r="KVI1" s="24"/>
      <c r="KVJ1" s="24"/>
      <c r="KVK1" s="24"/>
      <c r="KVL1" s="24"/>
      <c r="KVM1" s="24"/>
      <c r="KVN1" s="24"/>
      <c r="KVO1" s="24"/>
      <c r="KVP1" s="24"/>
      <c r="KVQ1" s="24"/>
      <c r="KVR1" s="24"/>
      <c r="KVS1" s="24"/>
      <c r="KVT1" s="24"/>
      <c r="KVU1" s="24"/>
      <c r="KVV1" s="24"/>
      <c r="KVW1" s="24"/>
      <c r="KVX1" s="24"/>
      <c r="KVY1" s="24"/>
      <c r="KVZ1" s="24"/>
      <c r="KWA1" s="24"/>
      <c r="KWB1" s="24"/>
      <c r="KWC1" s="24"/>
      <c r="KWD1" s="24"/>
      <c r="KWE1" s="24"/>
      <c r="KWF1" s="24"/>
      <c r="KWG1" s="24"/>
      <c r="KWH1" s="24"/>
      <c r="KWI1" s="24"/>
      <c r="KWJ1" s="24"/>
      <c r="KWK1" s="24"/>
      <c r="KWL1" s="24"/>
      <c r="KWM1" s="24"/>
      <c r="KWN1" s="24"/>
      <c r="KWO1" s="24"/>
      <c r="KWP1" s="24"/>
      <c r="KWQ1" s="24"/>
      <c r="KWR1" s="24"/>
      <c r="KWS1" s="24"/>
      <c r="KWT1" s="24"/>
      <c r="KWU1" s="24"/>
      <c r="KWV1" s="24"/>
      <c r="KWW1" s="24"/>
      <c r="KWX1" s="24"/>
      <c r="KWY1" s="24"/>
      <c r="KWZ1" s="24"/>
      <c r="KXA1" s="24"/>
      <c r="KXB1" s="24"/>
      <c r="KXC1" s="24"/>
      <c r="KXD1" s="24"/>
      <c r="KXE1" s="24"/>
      <c r="KXF1" s="24"/>
      <c r="KXG1" s="24"/>
      <c r="KXH1" s="24"/>
      <c r="KXI1" s="24"/>
      <c r="KXJ1" s="24"/>
      <c r="KXK1" s="24"/>
      <c r="KXL1" s="24"/>
      <c r="KXM1" s="24"/>
      <c r="KXN1" s="24"/>
      <c r="KXO1" s="24"/>
      <c r="KXP1" s="24"/>
      <c r="KXQ1" s="24"/>
      <c r="KXR1" s="24"/>
      <c r="KXS1" s="24"/>
      <c r="KXT1" s="24"/>
      <c r="KXU1" s="24"/>
      <c r="KXV1" s="24"/>
      <c r="KXW1" s="24"/>
      <c r="KXX1" s="24"/>
      <c r="KXY1" s="24"/>
      <c r="KXZ1" s="24"/>
      <c r="KYA1" s="24"/>
      <c r="KYB1" s="24"/>
      <c r="KYC1" s="24"/>
      <c r="KYD1" s="24"/>
      <c r="KYE1" s="24"/>
      <c r="KYF1" s="24"/>
      <c r="KYG1" s="24"/>
      <c r="KYH1" s="24"/>
      <c r="KYI1" s="24"/>
      <c r="KYJ1" s="24"/>
      <c r="KYK1" s="24"/>
      <c r="KYL1" s="24"/>
      <c r="KYM1" s="24"/>
      <c r="KYN1" s="24"/>
      <c r="KYO1" s="24"/>
      <c r="KYP1" s="24"/>
      <c r="KYQ1" s="24"/>
      <c r="KYR1" s="24"/>
      <c r="KYS1" s="24"/>
      <c r="KYT1" s="24"/>
      <c r="KYU1" s="24"/>
      <c r="KYV1" s="24"/>
      <c r="KYW1" s="24"/>
      <c r="KYX1" s="24"/>
      <c r="KYY1" s="24"/>
      <c r="KYZ1" s="24"/>
      <c r="KZA1" s="24"/>
      <c r="KZB1" s="24"/>
      <c r="KZC1" s="24"/>
      <c r="KZD1" s="24"/>
      <c r="KZE1" s="24"/>
      <c r="KZF1" s="24"/>
      <c r="KZG1" s="24"/>
      <c r="KZH1" s="24"/>
      <c r="KZI1" s="24"/>
      <c r="KZJ1" s="24"/>
      <c r="KZK1" s="24"/>
      <c r="KZL1" s="24"/>
      <c r="KZM1" s="24"/>
      <c r="KZN1" s="24"/>
      <c r="KZO1" s="24"/>
      <c r="KZP1" s="24"/>
      <c r="KZQ1" s="24"/>
      <c r="KZR1" s="24"/>
      <c r="KZS1" s="24"/>
      <c r="KZT1" s="24"/>
      <c r="KZU1" s="24"/>
      <c r="KZV1" s="24"/>
      <c r="KZW1" s="24"/>
      <c r="KZX1" s="24"/>
      <c r="KZY1" s="24"/>
      <c r="KZZ1" s="24"/>
      <c r="LAA1" s="24"/>
      <c r="LAB1" s="24"/>
      <c r="LAC1" s="24"/>
      <c r="LAD1" s="24"/>
      <c r="LAE1" s="24"/>
      <c r="LAF1" s="24"/>
      <c r="LAG1" s="24"/>
      <c r="LAH1" s="24"/>
      <c r="LAI1" s="24"/>
      <c r="LAJ1" s="24"/>
      <c r="LAK1" s="24"/>
      <c r="LAL1" s="24"/>
      <c r="LAM1" s="24"/>
      <c r="LAN1" s="24"/>
      <c r="LAO1" s="24"/>
      <c r="LAP1" s="24"/>
      <c r="LAQ1" s="24"/>
      <c r="LAR1" s="24"/>
      <c r="LAS1" s="24"/>
      <c r="LAT1" s="24"/>
      <c r="LAU1" s="24"/>
      <c r="LAV1" s="24"/>
      <c r="LAW1" s="24"/>
      <c r="LAX1" s="24"/>
      <c r="LAY1" s="24"/>
      <c r="LAZ1" s="24"/>
      <c r="LBA1" s="24"/>
      <c r="LBB1" s="24"/>
      <c r="LBC1" s="24"/>
      <c r="LBD1" s="24"/>
      <c r="LBE1" s="24"/>
      <c r="LBF1" s="24"/>
      <c r="LBG1" s="24"/>
      <c r="LBH1" s="24"/>
      <c r="LBI1" s="24"/>
      <c r="LBJ1" s="24"/>
      <c r="LBK1" s="24"/>
      <c r="LBL1" s="24"/>
      <c r="LBM1" s="24"/>
      <c r="LBN1" s="24"/>
      <c r="LBO1" s="24"/>
      <c r="LBP1" s="24"/>
      <c r="LBQ1" s="24"/>
      <c r="LBR1" s="24"/>
      <c r="LBS1" s="24"/>
      <c r="LBT1" s="24"/>
      <c r="LBU1" s="24"/>
      <c r="LBV1" s="24"/>
      <c r="LBW1" s="24"/>
      <c r="LBX1" s="24"/>
      <c r="LBY1" s="24"/>
      <c r="LBZ1" s="24"/>
      <c r="LCA1" s="24"/>
      <c r="LCB1" s="24"/>
      <c r="LCC1" s="24"/>
      <c r="LCD1" s="24"/>
      <c r="LCE1" s="24"/>
      <c r="LCF1" s="24"/>
      <c r="LCG1" s="24"/>
      <c r="LCH1" s="24"/>
      <c r="LCI1" s="24"/>
      <c r="LCJ1" s="24"/>
      <c r="LCK1" s="24"/>
      <c r="LCL1" s="24"/>
      <c r="LCM1" s="24"/>
      <c r="LCN1" s="24"/>
      <c r="LCO1" s="24"/>
      <c r="LCP1" s="24"/>
      <c r="LCQ1" s="24"/>
      <c r="LCR1" s="24"/>
      <c r="LCS1" s="24"/>
      <c r="LCT1" s="24"/>
      <c r="LCU1" s="24"/>
      <c r="LCV1" s="24"/>
      <c r="LCW1" s="24"/>
      <c r="LCX1" s="24"/>
      <c r="LCY1" s="24"/>
      <c r="LCZ1" s="24"/>
      <c r="LDA1" s="24"/>
      <c r="LDB1" s="24"/>
      <c r="LDC1" s="24"/>
      <c r="LDD1" s="24"/>
      <c r="LDE1" s="24"/>
      <c r="LDF1" s="24"/>
      <c r="LDG1" s="24"/>
      <c r="LDH1" s="24"/>
      <c r="LDI1" s="24"/>
      <c r="LDJ1" s="24"/>
      <c r="LDK1" s="24"/>
      <c r="LDL1" s="24"/>
      <c r="LDM1" s="24"/>
      <c r="LDN1" s="24"/>
      <c r="LDO1" s="24"/>
      <c r="LDP1" s="24"/>
      <c r="LDQ1" s="24"/>
      <c r="LDR1" s="24"/>
      <c r="LDS1" s="24"/>
      <c r="LDT1" s="24"/>
      <c r="LDU1" s="24"/>
      <c r="LDV1" s="24"/>
      <c r="LDW1" s="24"/>
      <c r="LDX1" s="24"/>
      <c r="LDY1" s="24"/>
      <c r="LDZ1" s="24"/>
      <c r="LEA1" s="24"/>
      <c r="LEB1" s="24"/>
      <c r="LEC1" s="24"/>
      <c r="LED1" s="24"/>
      <c r="LEE1" s="24"/>
      <c r="LEF1" s="24"/>
      <c r="LEG1" s="24"/>
      <c r="LEH1" s="24"/>
      <c r="LEI1" s="24"/>
      <c r="LEJ1" s="24"/>
      <c r="LEK1" s="24"/>
      <c r="LEL1" s="24"/>
      <c r="LEM1" s="24"/>
      <c r="LEN1" s="24"/>
      <c r="LEO1" s="24"/>
      <c r="LEP1" s="24"/>
      <c r="LEQ1" s="24"/>
      <c r="LER1" s="24"/>
      <c r="LES1" s="24"/>
      <c r="LET1" s="24"/>
      <c r="LEU1" s="24"/>
      <c r="LEV1" s="24"/>
      <c r="LEW1" s="24"/>
      <c r="LEX1" s="24"/>
      <c r="LEY1" s="24"/>
      <c r="LEZ1" s="24"/>
      <c r="LFA1" s="24"/>
      <c r="LFB1" s="24"/>
      <c r="LFC1" s="24"/>
      <c r="LFD1" s="24"/>
      <c r="LFE1" s="24"/>
      <c r="LFF1" s="24"/>
      <c r="LFG1" s="24"/>
      <c r="LFH1" s="24"/>
      <c r="LFI1" s="24"/>
      <c r="LFJ1" s="24"/>
      <c r="LFK1" s="24"/>
      <c r="LFL1" s="24"/>
      <c r="LFM1" s="24"/>
      <c r="LFN1" s="24"/>
      <c r="LFO1" s="24"/>
      <c r="LFP1" s="24"/>
      <c r="LFQ1" s="24"/>
      <c r="LFR1" s="24"/>
      <c r="LFS1" s="24"/>
      <c r="LFT1" s="24"/>
      <c r="LFU1" s="24"/>
      <c r="LFV1" s="24"/>
      <c r="LFW1" s="24"/>
      <c r="LFX1" s="24"/>
      <c r="LFY1" s="24"/>
      <c r="LFZ1" s="24"/>
      <c r="LGA1" s="24"/>
      <c r="LGB1" s="24"/>
      <c r="LGC1" s="24"/>
      <c r="LGD1" s="24"/>
      <c r="LGE1" s="24"/>
      <c r="LGF1" s="24"/>
      <c r="LGG1" s="24"/>
      <c r="LGH1" s="24"/>
      <c r="LGI1" s="24"/>
      <c r="LGJ1" s="24"/>
      <c r="LGK1" s="24"/>
      <c r="LGL1" s="24"/>
      <c r="LGM1" s="24"/>
      <c r="LGN1" s="24"/>
      <c r="LGO1" s="24"/>
      <c r="LGP1" s="24"/>
      <c r="LGQ1" s="24"/>
      <c r="LGR1" s="24"/>
      <c r="LGS1" s="24"/>
      <c r="LGT1" s="24"/>
      <c r="LGU1" s="24"/>
      <c r="LGV1" s="24"/>
      <c r="LGW1" s="24"/>
      <c r="LGX1" s="24"/>
      <c r="LGY1" s="24"/>
      <c r="LGZ1" s="24"/>
      <c r="LHA1" s="24"/>
      <c r="LHB1" s="24"/>
      <c r="LHC1" s="24"/>
      <c r="LHD1" s="24"/>
      <c r="LHE1" s="24"/>
      <c r="LHF1" s="24"/>
      <c r="LHG1" s="24"/>
      <c r="LHH1" s="24"/>
      <c r="LHI1" s="24"/>
      <c r="LHJ1" s="24"/>
      <c r="LHK1" s="24"/>
      <c r="LHL1" s="24"/>
      <c r="LHM1" s="24"/>
      <c r="LHN1" s="24"/>
      <c r="LHO1" s="24"/>
      <c r="LHP1" s="24"/>
      <c r="LHQ1" s="24"/>
      <c r="LHR1" s="24"/>
      <c r="LHS1" s="24"/>
      <c r="LHT1" s="24"/>
      <c r="LHU1" s="24"/>
      <c r="LHV1" s="24"/>
      <c r="LHW1" s="24"/>
      <c r="LHX1" s="24"/>
      <c r="LHY1" s="24"/>
      <c r="LHZ1" s="24"/>
      <c r="LIA1" s="24"/>
      <c r="LIB1" s="24"/>
      <c r="LIC1" s="24"/>
      <c r="LID1" s="24"/>
      <c r="LIE1" s="24"/>
      <c r="LIF1" s="24"/>
      <c r="LIG1" s="24"/>
      <c r="LIH1" s="24"/>
      <c r="LII1" s="24"/>
      <c r="LIJ1" s="24"/>
      <c r="LIK1" s="24"/>
      <c r="LIL1" s="24"/>
      <c r="LIM1" s="24"/>
      <c r="LIN1" s="24"/>
      <c r="LIO1" s="24"/>
      <c r="LIP1" s="24"/>
      <c r="LIQ1" s="24"/>
      <c r="LIR1" s="24"/>
      <c r="LIS1" s="24"/>
      <c r="LIT1" s="24"/>
      <c r="LIU1" s="24"/>
      <c r="LIV1" s="24"/>
      <c r="LIW1" s="24"/>
      <c r="LIX1" s="24"/>
      <c r="LIY1" s="24"/>
      <c r="LIZ1" s="24"/>
      <c r="LJA1" s="24"/>
      <c r="LJB1" s="24"/>
      <c r="LJC1" s="24"/>
      <c r="LJD1" s="24"/>
      <c r="LJE1" s="24"/>
      <c r="LJF1" s="24"/>
      <c r="LJG1" s="24"/>
      <c r="LJH1" s="24"/>
      <c r="LJI1" s="24"/>
      <c r="LJJ1" s="24"/>
      <c r="LJK1" s="24"/>
      <c r="LJL1" s="24"/>
      <c r="LJM1" s="24"/>
      <c r="LJN1" s="24"/>
      <c r="LJO1" s="24"/>
      <c r="LJP1" s="24"/>
      <c r="LJQ1" s="24"/>
      <c r="LJR1" s="24"/>
      <c r="LJS1" s="24"/>
      <c r="LJT1" s="24"/>
      <c r="LJU1" s="24"/>
      <c r="LJV1" s="24"/>
      <c r="LJW1" s="24"/>
      <c r="LJX1" s="24"/>
      <c r="LJY1" s="24"/>
      <c r="LJZ1" s="24"/>
      <c r="LKA1" s="24"/>
      <c r="LKB1" s="24"/>
      <c r="LKC1" s="24"/>
      <c r="LKD1" s="24"/>
      <c r="LKE1" s="24"/>
      <c r="LKF1" s="24"/>
      <c r="LKG1" s="24"/>
      <c r="LKH1" s="24"/>
      <c r="LKI1" s="24"/>
      <c r="LKJ1" s="24"/>
      <c r="LKK1" s="24"/>
      <c r="LKL1" s="24"/>
      <c r="LKM1" s="24"/>
      <c r="LKN1" s="24"/>
      <c r="LKO1" s="24"/>
      <c r="LKP1" s="24"/>
      <c r="LKQ1" s="24"/>
      <c r="LKR1" s="24"/>
      <c r="LKS1" s="24"/>
      <c r="LKT1" s="24"/>
      <c r="LKU1" s="24"/>
      <c r="LKV1" s="24"/>
      <c r="LKW1" s="24"/>
      <c r="LKX1" s="24"/>
      <c r="LKY1" s="24"/>
      <c r="LKZ1" s="24"/>
      <c r="LLA1" s="24"/>
      <c r="LLB1" s="24"/>
      <c r="LLC1" s="24"/>
      <c r="LLD1" s="24"/>
      <c r="LLE1" s="24"/>
      <c r="LLF1" s="24"/>
      <c r="LLG1" s="24"/>
      <c r="LLH1" s="24"/>
      <c r="LLI1" s="24"/>
      <c r="LLJ1" s="24"/>
      <c r="LLK1" s="24"/>
      <c r="LLL1" s="24"/>
      <c r="LLM1" s="24"/>
      <c r="LLN1" s="24"/>
      <c r="LLO1" s="24"/>
      <c r="LLP1" s="24"/>
      <c r="LLQ1" s="24"/>
      <c r="LLR1" s="24"/>
      <c r="LLS1" s="24"/>
      <c r="LLT1" s="24"/>
      <c r="LLU1" s="24"/>
      <c r="LLV1" s="24"/>
      <c r="LLW1" s="24"/>
      <c r="LLX1" s="24"/>
      <c r="LLY1" s="24"/>
      <c r="LLZ1" s="24"/>
      <c r="LMA1" s="24"/>
      <c r="LMB1" s="24"/>
      <c r="LMC1" s="24"/>
      <c r="LMD1" s="24"/>
      <c r="LME1" s="24"/>
      <c r="LMF1" s="24"/>
      <c r="LMG1" s="24"/>
      <c r="LMH1" s="24"/>
      <c r="LMI1" s="24"/>
      <c r="LMJ1" s="24"/>
      <c r="LMK1" s="24"/>
      <c r="LML1" s="24"/>
      <c r="LMM1" s="24"/>
      <c r="LMN1" s="24"/>
      <c r="LMO1" s="24"/>
      <c r="LMP1" s="24"/>
      <c r="LMQ1" s="24"/>
      <c r="LMR1" s="24"/>
      <c r="LMS1" s="24"/>
      <c r="LMT1" s="24"/>
      <c r="LMU1" s="24"/>
      <c r="LMV1" s="24"/>
      <c r="LMW1" s="24"/>
      <c r="LMX1" s="24"/>
      <c r="LMY1" s="24"/>
      <c r="LMZ1" s="24"/>
      <c r="LNA1" s="24"/>
      <c r="LNB1" s="24"/>
      <c r="LNC1" s="24"/>
      <c r="LND1" s="24"/>
      <c r="LNE1" s="24"/>
      <c r="LNF1" s="24"/>
      <c r="LNG1" s="24"/>
      <c r="LNH1" s="24"/>
      <c r="LNI1" s="24"/>
      <c r="LNJ1" s="24"/>
      <c r="LNK1" s="24"/>
      <c r="LNL1" s="24"/>
      <c r="LNM1" s="24"/>
      <c r="LNN1" s="24"/>
      <c r="LNO1" s="24"/>
      <c r="LNP1" s="24"/>
      <c r="LNQ1" s="24"/>
      <c r="LNR1" s="24"/>
      <c r="LNS1" s="24"/>
      <c r="LNT1" s="24"/>
      <c r="LNU1" s="24"/>
      <c r="LNV1" s="24"/>
      <c r="LNW1" s="24"/>
      <c r="LNX1" s="24"/>
      <c r="LNY1" s="24"/>
      <c r="LNZ1" s="24"/>
      <c r="LOA1" s="24"/>
      <c r="LOB1" s="24"/>
      <c r="LOC1" s="24"/>
      <c r="LOD1" s="24"/>
      <c r="LOE1" s="24"/>
      <c r="LOF1" s="24"/>
      <c r="LOG1" s="24"/>
      <c r="LOH1" s="24"/>
      <c r="LOI1" s="24"/>
      <c r="LOJ1" s="24"/>
      <c r="LOK1" s="24"/>
      <c r="LOL1" s="24"/>
      <c r="LOM1" s="24"/>
      <c r="LON1" s="24"/>
      <c r="LOO1" s="24"/>
      <c r="LOP1" s="24"/>
      <c r="LOQ1" s="24"/>
      <c r="LOR1" s="24"/>
      <c r="LOS1" s="24"/>
      <c r="LOT1" s="24"/>
      <c r="LOU1" s="24"/>
      <c r="LOV1" s="24"/>
      <c r="LOW1" s="24"/>
      <c r="LOX1" s="24"/>
      <c r="LOY1" s="24"/>
      <c r="LOZ1" s="24"/>
      <c r="LPA1" s="24"/>
      <c r="LPB1" s="24"/>
      <c r="LPC1" s="24"/>
      <c r="LPD1" s="24"/>
      <c r="LPE1" s="24"/>
      <c r="LPF1" s="24"/>
      <c r="LPG1" s="24"/>
      <c r="LPH1" s="24"/>
      <c r="LPI1" s="24"/>
      <c r="LPJ1" s="24"/>
      <c r="LPK1" s="24"/>
      <c r="LPL1" s="24"/>
      <c r="LPM1" s="24"/>
      <c r="LPN1" s="24"/>
      <c r="LPO1" s="24"/>
      <c r="LPP1" s="24"/>
      <c r="LPQ1" s="24"/>
      <c r="LPR1" s="24"/>
      <c r="LPS1" s="24"/>
      <c r="LPT1" s="24"/>
      <c r="LPU1" s="24"/>
      <c r="LPV1" s="24"/>
      <c r="LPW1" s="24"/>
      <c r="LPX1" s="24"/>
      <c r="LPY1" s="24"/>
      <c r="LPZ1" s="24"/>
      <c r="LQA1" s="24"/>
      <c r="LQB1" s="24"/>
      <c r="LQC1" s="24"/>
      <c r="LQD1" s="24"/>
      <c r="LQE1" s="24"/>
      <c r="LQF1" s="24"/>
      <c r="LQG1" s="24"/>
      <c r="LQH1" s="24"/>
      <c r="LQI1" s="24"/>
      <c r="LQJ1" s="24"/>
      <c r="LQK1" s="24"/>
      <c r="LQL1" s="24"/>
      <c r="LQM1" s="24"/>
      <c r="LQN1" s="24"/>
      <c r="LQO1" s="24"/>
      <c r="LQP1" s="24"/>
      <c r="LQQ1" s="24"/>
      <c r="LQR1" s="24"/>
      <c r="LQS1" s="24"/>
      <c r="LQT1" s="24"/>
      <c r="LQU1" s="24"/>
      <c r="LQV1" s="24"/>
      <c r="LQW1" s="24"/>
      <c r="LQX1" s="24"/>
      <c r="LQY1" s="24"/>
      <c r="LQZ1" s="24"/>
      <c r="LRA1" s="24"/>
      <c r="LRB1" s="24"/>
      <c r="LRC1" s="24"/>
      <c r="LRD1" s="24"/>
      <c r="LRE1" s="24"/>
      <c r="LRF1" s="24"/>
      <c r="LRG1" s="24"/>
      <c r="LRH1" s="24"/>
      <c r="LRI1" s="24"/>
      <c r="LRJ1" s="24"/>
      <c r="LRK1" s="24"/>
      <c r="LRL1" s="24"/>
      <c r="LRM1" s="24"/>
      <c r="LRN1" s="24"/>
      <c r="LRO1" s="24"/>
      <c r="LRP1" s="24"/>
      <c r="LRQ1" s="24"/>
      <c r="LRR1" s="24"/>
      <c r="LRS1" s="24"/>
      <c r="LRT1" s="24"/>
      <c r="LRU1" s="24"/>
      <c r="LRV1" s="24"/>
      <c r="LRW1" s="24"/>
      <c r="LRX1" s="24"/>
      <c r="LRY1" s="24"/>
      <c r="LRZ1" s="24"/>
      <c r="LSA1" s="24"/>
      <c r="LSB1" s="24"/>
      <c r="LSC1" s="24"/>
      <c r="LSD1" s="24"/>
      <c r="LSE1" s="24"/>
      <c r="LSF1" s="24"/>
      <c r="LSG1" s="24"/>
      <c r="LSH1" s="24"/>
      <c r="LSI1" s="24"/>
      <c r="LSJ1" s="24"/>
      <c r="LSK1" s="24"/>
      <c r="LSL1" s="24"/>
      <c r="LSM1" s="24"/>
      <c r="LSN1" s="24"/>
      <c r="LSO1" s="24"/>
      <c r="LSP1" s="24"/>
      <c r="LSQ1" s="24"/>
      <c r="LSR1" s="24"/>
      <c r="LSS1" s="24"/>
      <c r="LST1" s="24"/>
      <c r="LSU1" s="24"/>
      <c r="LSV1" s="24"/>
      <c r="LSW1" s="24"/>
      <c r="LSX1" s="24"/>
      <c r="LSY1" s="24"/>
      <c r="LSZ1" s="24"/>
      <c r="LTA1" s="24"/>
      <c r="LTB1" s="24"/>
      <c r="LTC1" s="24"/>
      <c r="LTD1" s="24"/>
      <c r="LTE1" s="24"/>
      <c r="LTF1" s="24"/>
      <c r="LTG1" s="24"/>
      <c r="LTH1" s="24"/>
      <c r="LTI1" s="24"/>
      <c r="LTJ1" s="24"/>
      <c r="LTK1" s="24"/>
      <c r="LTL1" s="24"/>
      <c r="LTM1" s="24"/>
      <c r="LTN1" s="24"/>
      <c r="LTO1" s="24"/>
      <c r="LTP1" s="24"/>
      <c r="LTQ1" s="24"/>
      <c r="LTR1" s="24"/>
      <c r="LTS1" s="24"/>
      <c r="LTT1" s="24"/>
      <c r="LTU1" s="24"/>
      <c r="LTV1" s="24"/>
      <c r="LTW1" s="24"/>
      <c r="LTX1" s="24"/>
      <c r="LTY1" s="24"/>
      <c r="LTZ1" s="24"/>
      <c r="LUA1" s="24"/>
      <c r="LUB1" s="24"/>
      <c r="LUC1" s="24"/>
      <c r="LUD1" s="24"/>
      <c r="LUE1" s="24"/>
      <c r="LUF1" s="24"/>
      <c r="LUG1" s="24"/>
      <c r="LUH1" s="24"/>
      <c r="LUI1" s="24"/>
      <c r="LUJ1" s="24"/>
      <c r="LUK1" s="24"/>
      <c r="LUL1" s="24"/>
      <c r="LUM1" s="24"/>
      <c r="LUN1" s="24"/>
      <c r="LUO1" s="24"/>
      <c r="LUP1" s="24"/>
      <c r="LUQ1" s="24"/>
      <c r="LUR1" s="24"/>
      <c r="LUS1" s="24"/>
      <c r="LUT1" s="24"/>
      <c r="LUU1" s="24"/>
      <c r="LUV1" s="24"/>
      <c r="LUW1" s="24"/>
      <c r="LUX1" s="24"/>
      <c r="LUY1" s="24"/>
      <c r="LUZ1" s="24"/>
      <c r="LVA1" s="24"/>
      <c r="LVB1" s="24"/>
      <c r="LVC1" s="24"/>
      <c r="LVD1" s="24"/>
      <c r="LVE1" s="24"/>
      <c r="LVF1" s="24"/>
      <c r="LVG1" s="24"/>
      <c r="LVH1" s="24"/>
      <c r="LVI1" s="24"/>
      <c r="LVJ1" s="24"/>
      <c r="LVK1" s="24"/>
      <c r="LVL1" s="24"/>
      <c r="LVM1" s="24"/>
      <c r="LVN1" s="24"/>
      <c r="LVO1" s="24"/>
      <c r="LVP1" s="24"/>
      <c r="LVQ1" s="24"/>
      <c r="LVR1" s="24"/>
      <c r="LVS1" s="24"/>
      <c r="LVT1" s="24"/>
      <c r="LVU1" s="24"/>
      <c r="LVV1" s="24"/>
      <c r="LVW1" s="24"/>
      <c r="LVX1" s="24"/>
      <c r="LVY1" s="24"/>
      <c r="LVZ1" s="24"/>
      <c r="LWA1" s="24"/>
      <c r="LWB1" s="24"/>
      <c r="LWC1" s="24"/>
      <c r="LWD1" s="24"/>
      <c r="LWE1" s="24"/>
      <c r="LWF1" s="24"/>
      <c r="LWG1" s="24"/>
      <c r="LWH1" s="24"/>
      <c r="LWI1" s="24"/>
      <c r="LWJ1" s="24"/>
      <c r="LWK1" s="24"/>
      <c r="LWL1" s="24"/>
      <c r="LWM1" s="24"/>
      <c r="LWN1" s="24"/>
      <c r="LWO1" s="24"/>
      <c r="LWP1" s="24"/>
      <c r="LWQ1" s="24"/>
      <c r="LWR1" s="24"/>
      <c r="LWS1" s="24"/>
      <c r="LWT1" s="24"/>
      <c r="LWU1" s="24"/>
      <c r="LWV1" s="24"/>
      <c r="LWW1" s="24"/>
      <c r="LWX1" s="24"/>
      <c r="LWY1" s="24"/>
      <c r="LWZ1" s="24"/>
      <c r="LXA1" s="24"/>
      <c r="LXB1" s="24"/>
      <c r="LXC1" s="24"/>
      <c r="LXD1" s="24"/>
      <c r="LXE1" s="24"/>
      <c r="LXF1" s="24"/>
      <c r="LXG1" s="24"/>
      <c r="LXH1" s="24"/>
      <c r="LXI1" s="24"/>
      <c r="LXJ1" s="24"/>
      <c r="LXK1" s="24"/>
      <c r="LXL1" s="24"/>
      <c r="LXM1" s="24"/>
      <c r="LXN1" s="24"/>
      <c r="LXO1" s="24"/>
      <c r="LXP1" s="24"/>
      <c r="LXQ1" s="24"/>
      <c r="LXR1" s="24"/>
      <c r="LXS1" s="24"/>
      <c r="LXT1" s="24"/>
      <c r="LXU1" s="24"/>
      <c r="LXV1" s="24"/>
      <c r="LXW1" s="24"/>
      <c r="LXX1" s="24"/>
      <c r="LXY1" s="24"/>
      <c r="LXZ1" s="24"/>
      <c r="LYA1" s="24"/>
      <c r="LYB1" s="24"/>
      <c r="LYC1" s="24"/>
      <c r="LYD1" s="24"/>
      <c r="LYE1" s="24"/>
      <c r="LYF1" s="24"/>
      <c r="LYG1" s="24"/>
      <c r="LYH1" s="24"/>
      <c r="LYI1" s="24"/>
      <c r="LYJ1" s="24"/>
      <c r="LYK1" s="24"/>
      <c r="LYL1" s="24"/>
      <c r="LYM1" s="24"/>
      <c r="LYN1" s="24"/>
      <c r="LYO1" s="24"/>
      <c r="LYP1" s="24"/>
      <c r="LYQ1" s="24"/>
      <c r="LYR1" s="24"/>
      <c r="LYS1" s="24"/>
      <c r="LYT1" s="24"/>
      <c r="LYU1" s="24"/>
      <c r="LYV1" s="24"/>
      <c r="LYW1" s="24"/>
      <c r="LYX1" s="24"/>
      <c r="LYY1" s="24"/>
      <c r="LYZ1" s="24"/>
      <c r="LZA1" s="24"/>
      <c r="LZB1" s="24"/>
      <c r="LZC1" s="24"/>
      <c r="LZD1" s="24"/>
      <c r="LZE1" s="24"/>
      <c r="LZF1" s="24"/>
      <c r="LZG1" s="24"/>
      <c r="LZH1" s="24"/>
      <c r="LZI1" s="24"/>
      <c r="LZJ1" s="24"/>
      <c r="LZK1" s="24"/>
      <c r="LZL1" s="24"/>
      <c r="LZM1" s="24"/>
      <c r="LZN1" s="24"/>
      <c r="LZO1" s="24"/>
      <c r="LZP1" s="24"/>
      <c r="LZQ1" s="24"/>
      <c r="LZR1" s="24"/>
      <c r="LZS1" s="24"/>
      <c r="LZT1" s="24"/>
      <c r="LZU1" s="24"/>
      <c r="LZV1" s="24"/>
      <c r="LZW1" s="24"/>
      <c r="LZX1" s="24"/>
      <c r="LZY1" s="24"/>
      <c r="LZZ1" s="24"/>
      <c r="MAA1" s="24"/>
      <c r="MAB1" s="24"/>
      <c r="MAC1" s="24"/>
      <c r="MAD1" s="24"/>
      <c r="MAE1" s="24"/>
      <c r="MAF1" s="24"/>
      <c r="MAG1" s="24"/>
      <c r="MAH1" s="24"/>
      <c r="MAI1" s="24"/>
      <c r="MAJ1" s="24"/>
      <c r="MAK1" s="24"/>
      <c r="MAL1" s="24"/>
      <c r="MAM1" s="24"/>
      <c r="MAN1" s="24"/>
      <c r="MAO1" s="24"/>
      <c r="MAP1" s="24"/>
      <c r="MAQ1" s="24"/>
      <c r="MAR1" s="24"/>
      <c r="MAS1" s="24"/>
      <c r="MAT1" s="24"/>
      <c r="MAU1" s="24"/>
      <c r="MAV1" s="24"/>
      <c r="MAW1" s="24"/>
      <c r="MAX1" s="24"/>
      <c r="MAY1" s="24"/>
      <c r="MAZ1" s="24"/>
      <c r="MBA1" s="24"/>
      <c r="MBB1" s="24"/>
      <c r="MBC1" s="24"/>
      <c r="MBD1" s="24"/>
      <c r="MBE1" s="24"/>
      <c r="MBF1" s="24"/>
      <c r="MBG1" s="24"/>
      <c r="MBH1" s="24"/>
      <c r="MBI1" s="24"/>
      <c r="MBJ1" s="24"/>
      <c r="MBK1" s="24"/>
      <c r="MBL1" s="24"/>
      <c r="MBM1" s="24"/>
      <c r="MBN1" s="24"/>
      <c r="MBO1" s="24"/>
      <c r="MBP1" s="24"/>
      <c r="MBQ1" s="24"/>
      <c r="MBR1" s="24"/>
      <c r="MBS1" s="24"/>
      <c r="MBT1" s="24"/>
      <c r="MBU1" s="24"/>
      <c r="MBV1" s="24"/>
      <c r="MBW1" s="24"/>
      <c r="MBX1" s="24"/>
      <c r="MBY1" s="24"/>
      <c r="MBZ1" s="24"/>
      <c r="MCA1" s="24"/>
      <c r="MCB1" s="24"/>
      <c r="MCC1" s="24"/>
      <c r="MCD1" s="24"/>
      <c r="MCE1" s="24"/>
      <c r="MCF1" s="24"/>
      <c r="MCG1" s="24"/>
      <c r="MCH1" s="24"/>
      <c r="MCI1" s="24"/>
      <c r="MCJ1" s="24"/>
      <c r="MCK1" s="24"/>
      <c r="MCL1" s="24"/>
      <c r="MCM1" s="24"/>
      <c r="MCN1" s="24"/>
      <c r="MCO1" s="24"/>
      <c r="MCP1" s="24"/>
      <c r="MCQ1" s="24"/>
      <c r="MCR1" s="24"/>
      <c r="MCS1" s="24"/>
      <c r="MCT1" s="24"/>
      <c r="MCU1" s="24"/>
      <c r="MCV1" s="24"/>
      <c r="MCW1" s="24"/>
      <c r="MCX1" s="24"/>
      <c r="MCY1" s="24"/>
      <c r="MCZ1" s="24"/>
      <c r="MDA1" s="24"/>
      <c r="MDB1" s="24"/>
      <c r="MDC1" s="24"/>
      <c r="MDD1" s="24"/>
      <c r="MDE1" s="24"/>
      <c r="MDF1" s="24"/>
      <c r="MDG1" s="24"/>
      <c r="MDH1" s="24"/>
      <c r="MDI1" s="24"/>
      <c r="MDJ1" s="24"/>
      <c r="MDK1" s="24"/>
      <c r="MDL1" s="24"/>
      <c r="MDM1" s="24"/>
      <c r="MDN1" s="24"/>
      <c r="MDO1" s="24"/>
      <c r="MDP1" s="24"/>
      <c r="MDQ1" s="24"/>
      <c r="MDR1" s="24"/>
      <c r="MDS1" s="24"/>
      <c r="MDT1" s="24"/>
      <c r="MDU1" s="24"/>
      <c r="MDV1" s="24"/>
      <c r="MDW1" s="24"/>
      <c r="MDX1" s="24"/>
      <c r="MDY1" s="24"/>
      <c r="MDZ1" s="24"/>
      <c r="MEA1" s="24"/>
      <c r="MEB1" s="24"/>
      <c r="MEC1" s="24"/>
      <c r="MED1" s="24"/>
      <c r="MEE1" s="24"/>
      <c r="MEF1" s="24"/>
      <c r="MEG1" s="24"/>
      <c r="MEH1" s="24"/>
      <c r="MEI1" s="24"/>
      <c r="MEJ1" s="24"/>
      <c r="MEK1" s="24"/>
      <c r="MEL1" s="24"/>
      <c r="MEM1" s="24"/>
      <c r="MEN1" s="24"/>
      <c r="MEO1" s="24"/>
      <c r="MEP1" s="24"/>
      <c r="MEQ1" s="24"/>
      <c r="MER1" s="24"/>
      <c r="MES1" s="24"/>
      <c r="MET1" s="24"/>
      <c r="MEU1" s="24"/>
      <c r="MEV1" s="24"/>
      <c r="MEW1" s="24"/>
      <c r="MEX1" s="24"/>
      <c r="MEY1" s="24"/>
      <c r="MEZ1" s="24"/>
      <c r="MFA1" s="24"/>
      <c r="MFB1" s="24"/>
      <c r="MFC1" s="24"/>
      <c r="MFD1" s="24"/>
      <c r="MFE1" s="24"/>
      <c r="MFF1" s="24"/>
      <c r="MFG1" s="24"/>
      <c r="MFH1" s="24"/>
      <c r="MFI1" s="24"/>
      <c r="MFJ1" s="24"/>
      <c r="MFK1" s="24"/>
      <c r="MFL1" s="24"/>
      <c r="MFM1" s="24"/>
      <c r="MFN1" s="24"/>
      <c r="MFO1" s="24"/>
      <c r="MFP1" s="24"/>
      <c r="MFQ1" s="24"/>
      <c r="MFR1" s="24"/>
      <c r="MFS1" s="24"/>
      <c r="MFT1" s="24"/>
      <c r="MFU1" s="24"/>
      <c r="MFV1" s="24"/>
      <c r="MFW1" s="24"/>
      <c r="MFX1" s="24"/>
      <c r="MFY1" s="24"/>
      <c r="MFZ1" s="24"/>
      <c r="MGA1" s="24"/>
      <c r="MGB1" s="24"/>
      <c r="MGC1" s="24"/>
      <c r="MGD1" s="24"/>
      <c r="MGE1" s="24"/>
      <c r="MGF1" s="24"/>
      <c r="MGG1" s="24"/>
      <c r="MGH1" s="24"/>
      <c r="MGI1" s="24"/>
      <c r="MGJ1" s="24"/>
      <c r="MGK1" s="24"/>
      <c r="MGL1" s="24"/>
      <c r="MGM1" s="24"/>
      <c r="MGN1" s="24"/>
      <c r="MGO1" s="24"/>
      <c r="MGP1" s="24"/>
      <c r="MGQ1" s="24"/>
      <c r="MGR1" s="24"/>
      <c r="MGS1" s="24"/>
      <c r="MGT1" s="24"/>
      <c r="MGU1" s="24"/>
      <c r="MGV1" s="24"/>
      <c r="MGW1" s="24"/>
      <c r="MGX1" s="24"/>
      <c r="MGY1" s="24"/>
      <c r="MGZ1" s="24"/>
      <c r="MHA1" s="24"/>
      <c r="MHB1" s="24"/>
      <c r="MHC1" s="24"/>
      <c r="MHD1" s="24"/>
      <c r="MHE1" s="24"/>
      <c r="MHF1" s="24"/>
      <c r="MHG1" s="24"/>
      <c r="MHH1" s="24"/>
      <c r="MHI1" s="24"/>
      <c r="MHJ1" s="24"/>
      <c r="MHK1" s="24"/>
      <c r="MHL1" s="24"/>
      <c r="MHM1" s="24"/>
      <c r="MHN1" s="24"/>
      <c r="MHO1" s="24"/>
      <c r="MHP1" s="24"/>
      <c r="MHQ1" s="24"/>
      <c r="MHR1" s="24"/>
      <c r="MHS1" s="24"/>
      <c r="MHT1" s="24"/>
      <c r="MHU1" s="24"/>
      <c r="MHV1" s="24"/>
      <c r="MHW1" s="24"/>
      <c r="MHX1" s="24"/>
      <c r="MHY1" s="24"/>
      <c r="MHZ1" s="24"/>
      <c r="MIA1" s="24"/>
      <c r="MIB1" s="24"/>
      <c r="MIC1" s="24"/>
      <c r="MID1" s="24"/>
      <c r="MIE1" s="24"/>
      <c r="MIF1" s="24"/>
      <c r="MIG1" s="24"/>
      <c r="MIH1" s="24"/>
      <c r="MII1" s="24"/>
      <c r="MIJ1" s="24"/>
      <c r="MIK1" s="24"/>
      <c r="MIL1" s="24"/>
      <c r="MIM1" s="24"/>
      <c r="MIN1" s="24"/>
      <c r="MIO1" s="24"/>
      <c r="MIP1" s="24"/>
      <c r="MIQ1" s="24"/>
      <c r="MIR1" s="24"/>
      <c r="MIS1" s="24"/>
      <c r="MIT1" s="24"/>
      <c r="MIU1" s="24"/>
      <c r="MIV1" s="24"/>
      <c r="MIW1" s="24"/>
      <c r="MIX1" s="24"/>
      <c r="MIY1" s="24"/>
      <c r="MIZ1" s="24"/>
      <c r="MJA1" s="24"/>
      <c r="MJB1" s="24"/>
      <c r="MJC1" s="24"/>
      <c r="MJD1" s="24"/>
      <c r="MJE1" s="24"/>
      <c r="MJF1" s="24"/>
      <c r="MJG1" s="24"/>
      <c r="MJH1" s="24"/>
      <c r="MJI1" s="24"/>
      <c r="MJJ1" s="24"/>
      <c r="MJK1" s="24"/>
      <c r="MJL1" s="24"/>
      <c r="MJM1" s="24"/>
      <c r="MJN1" s="24"/>
      <c r="MJO1" s="24"/>
      <c r="MJP1" s="24"/>
      <c r="MJQ1" s="24"/>
      <c r="MJR1" s="24"/>
      <c r="MJS1" s="24"/>
      <c r="MJT1" s="24"/>
      <c r="MJU1" s="24"/>
      <c r="MJV1" s="24"/>
      <c r="MJW1" s="24"/>
      <c r="MJX1" s="24"/>
      <c r="MJY1" s="24"/>
      <c r="MJZ1" s="24"/>
      <c r="MKA1" s="24"/>
      <c r="MKB1" s="24"/>
      <c r="MKC1" s="24"/>
      <c r="MKD1" s="24"/>
      <c r="MKE1" s="24"/>
      <c r="MKF1" s="24"/>
      <c r="MKG1" s="24"/>
      <c r="MKH1" s="24"/>
      <c r="MKI1" s="24"/>
      <c r="MKJ1" s="24"/>
      <c r="MKK1" s="24"/>
      <c r="MKL1" s="24"/>
      <c r="MKM1" s="24"/>
      <c r="MKN1" s="24"/>
      <c r="MKO1" s="24"/>
      <c r="MKP1" s="24"/>
      <c r="MKQ1" s="24"/>
      <c r="MKR1" s="24"/>
      <c r="MKS1" s="24"/>
      <c r="MKT1" s="24"/>
      <c r="MKU1" s="24"/>
      <c r="MKV1" s="24"/>
      <c r="MKW1" s="24"/>
      <c r="MKX1" s="24"/>
      <c r="MKY1" s="24"/>
      <c r="MKZ1" s="24"/>
      <c r="MLA1" s="24"/>
      <c r="MLB1" s="24"/>
      <c r="MLC1" s="24"/>
      <c r="MLD1" s="24"/>
      <c r="MLE1" s="24"/>
      <c r="MLF1" s="24"/>
      <c r="MLG1" s="24"/>
      <c r="MLH1" s="24"/>
      <c r="MLI1" s="24"/>
      <c r="MLJ1" s="24"/>
      <c r="MLK1" s="24"/>
      <c r="MLL1" s="24"/>
      <c r="MLM1" s="24"/>
      <c r="MLN1" s="24"/>
      <c r="MLO1" s="24"/>
      <c r="MLP1" s="24"/>
      <c r="MLQ1" s="24"/>
      <c r="MLR1" s="24"/>
      <c r="MLS1" s="24"/>
      <c r="MLT1" s="24"/>
      <c r="MLU1" s="24"/>
      <c r="MLV1" s="24"/>
      <c r="MLW1" s="24"/>
      <c r="MLX1" s="24"/>
      <c r="MLY1" s="24"/>
      <c r="MLZ1" s="24"/>
      <c r="MMA1" s="24"/>
      <c r="MMB1" s="24"/>
      <c r="MMC1" s="24"/>
      <c r="MMD1" s="24"/>
      <c r="MME1" s="24"/>
      <c r="MMF1" s="24"/>
      <c r="MMG1" s="24"/>
      <c r="MMH1" s="24"/>
      <c r="MMI1" s="24"/>
      <c r="MMJ1" s="24"/>
      <c r="MMK1" s="24"/>
      <c r="MML1" s="24"/>
      <c r="MMM1" s="24"/>
      <c r="MMN1" s="24"/>
      <c r="MMO1" s="24"/>
      <c r="MMP1" s="24"/>
      <c r="MMQ1" s="24"/>
      <c r="MMR1" s="24"/>
      <c r="MMS1" s="24"/>
      <c r="MMT1" s="24"/>
      <c r="MMU1" s="24"/>
      <c r="MMV1" s="24"/>
      <c r="MMW1" s="24"/>
      <c r="MMX1" s="24"/>
      <c r="MMY1" s="24"/>
      <c r="MMZ1" s="24"/>
      <c r="MNA1" s="24"/>
      <c r="MNB1" s="24"/>
      <c r="MNC1" s="24"/>
      <c r="MND1" s="24"/>
      <c r="MNE1" s="24"/>
      <c r="MNF1" s="24"/>
      <c r="MNG1" s="24"/>
      <c r="MNH1" s="24"/>
      <c r="MNI1" s="24"/>
      <c r="MNJ1" s="24"/>
      <c r="MNK1" s="24"/>
      <c r="MNL1" s="24"/>
      <c r="MNM1" s="24"/>
      <c r="MNN1" s="24"/>
      <c r="MNO1" s="24"/>
      <c r="MNP1" s="24"/>
      <c r="MNQ1" s="24"/>
      <c r="MNR1" s="24"/>
      <c r="MNS1" s="24"/>
      <c r="MNT1" s="24"/>
      <c r="MNU1" s="24"/>
      <c r="MNV1" s="24"/>
      <c r="MNW1" s="24"/>
      <c r="MNX1" s="24"/>
      <c r="MNY1" s="24"/>
      <c r="MNZ1" s="24"/>
      <c r="MOA1" s="24"/>
      <c r="MOB1" s="24"/>
      <c r="MOC1" s="24"/>
      <c r="MOD1" s="24"/>
      <c r="MOE1" s="24"/>
      <c r="MOF1" s="24"/>
      <c r="MOG1" s="24"/>
      <c r="MOH1" s="24"/>
      <c r="MOI1" s="24"/>
      <c r="MOJ1" s="24"/>
      <c r="MOK1" s="24"/>
      <c r="MOL1" s="24"/>
      <c r="MOM1" s="24"/>
      <c r="MON1" s="24"/>
      <c r="MOO1" s="24"/>
      <c r="MOP1" s="24"/>
      <c r="MOQ1" s="24"/>
      <c r="MOR1" s="24"/>
      <c r="MOS1" s="24"/>
      <c r="MOT1" s="24"/>
      <c r="MOU1" s="24"/>
      <c r="MOV1" s="24"/>
      <c r="MOW1" s="24"/>
      <c r="MOX1" s="24"/>
      <c r="MOY1" s="24"/>
      <c r="MOZ1" s="24"/>
      <c r="MPA1" s="24"/>
      <c r="MPB1" s="24"/>
      <c r="MPC1" s="24"/>
      <c r="MPD1" s="24"/>
      <c r="MPE1" s="24"/>
      <c r="MPF1" s="24"/>
      <c r="MPG1" s="24"/>
      <c r="MPH1" s="24"/>
      <c r="MPI1" s="24"/>
      <c r="MPJ1" s="24"/>
      <c r="MPK1" s="24"/>
      <c r="MPL1" s="24"/>
      <c r="MPM1" s="24"/>
      <c r="MPN1" s="24"/>
      <c r="MPO1" s="24"/>
      <c r="MPP1" s="24"/>
      <c r="MPQ1" s="24"/>
      <c r="MPR1" s="24"/>
      <c r="MPS1" s="24"/>
      <c r="MPT1" s="24"/>
      <c r="MPU1" s="24"/>
      <c r="MPV1" s="24"/>
      <c r="MPW1" s="24"/>
      <c r="MPX1" s="24"/>
      <c r="MPY1" s="24"/>
      <c r="MPZ1" s="24"/>
      <c r="MQA1" s="24"/>
      <c r="MQB1" s="24"/>
      <c r="MQC1" s="24"/>
      <c r="MQD1" s="24"/>
      <c r="MQE1" s="24"/>
      <c r="MQF1" s="24"/>
      <c r="MQG1" s="24"/>
      <c r="MQH1" s="24"/>
      <c r="MQI1" s="24"/>
      <c r="MQJ1" s="24"/>
      <c r="MQK1" s="24"/>
      <c r="MQL1" s="24"/>
      <c r="MQM1" s="24"/>
      <c r="MQN1" s="24"/>
      <c r="MQO1" s="24"/>
      <c r="MQP1" s="24"/>
      <c r="MQQ1" s="24"/>
      <c r="MQR1" s="24"/>
      <c r="MQS1" s="24"/>
      <c r="MQT1" s="24"/>
      <c r="MQU1" s="24"/>
      <c r="MQV1" s="24"/>
      <c r="MQW1" s="24"/>
      <c r="MQX1" s="24"/>
      <c r="MQY1" s="24"/>
      <c r="MQZ1" s="24"/>
      <c r="MRA1" s="24"/>
      <c r="MRB1" s="24"/>
      <c r="MRC1" s="24"/>
      <c r="MRD1" s="24"/>
      <c r="MRE1" s="24"/>
      <c r="MRF1" s="24"/>
      <c r="MRG1" s="24"/>
      <c r="MRH1" s="24"/>
      <c r="MRI1" s="24"/>
      <c r="MRJ1" s="24"/>
      <c r="MRK1" s="24"/>
      <c r="MRL1" s="24"/>
      <c r="MRM1" s="24"/>
      <c r="MRN1" s="24"/>
      <c r="MRO1" s="24"/>
      <c r="MRP1" s="24"/>
      <c r="MRQ1" s="24"/>
      <c r="MRR1" s="24"/>
      <c r="MRS1" s="24"/>
      <c r="MRT1" s="24"/>
      <c r="MRU1" s="24"/>
      <c r="MRV1" s="24"/>
      <c r="MRW1" s="24"/>
      <c r="MRX1" s="24"/>
      <c r="MRY1" s="24"/>
      <c r="MRZ1" s="24"/>
      <c r="MSA1" s="24"/>
      <c r="MSB1" s="24"/>
      <c r="MSC1" s="24"/>
      <c r="MSD1" s="24"/>
      <c r="MSE1" s="24"/>
      <c r="MSF1" s="24"/>
      <c r="MSG1" s="24"/>
      <c r="MSH1" s="24"/>
      <c r="MSI1" s="24"/>
      <c r="MSJ1" s="24"/>
      <c r="MSK1" s="24"/>
      <c r="MSL1" s="24"/>
      <c r="MSM1" s="24"/>
      <c r="MSN1" s="24"/>
      <c r="MSO1" s="24"/>
      <c r="MSP1" s="24"/>
      <c r="MSQ1" s="24"/>
      <c r="MSR1" s="24"/>
      <c r="MSS1" s="24"/>
      <c r="MST1" s="24"/>
      <c r="MSU1" s="24"/>
      <c r="MSV1" s="24"/>
      <c r="MSW1" s="24"/>
      <c r="MSX1" s="24"/>
      <c r="MSY1" s="24"/>
      <c r="MSZ1" s="24"/>
      <c r="MTA1" s="24"/>
      <c r="MTB1" s="24"/>
      <c r="MTC1" s="24"/>
      <c r="MTD1" s="24"/>
      <c r="MTE1" s="24"/>
      <c r="MTF1" s="24"/>
      <c r="MTG1" s="24"/>
      <c r="MTH1" s="24"/>
      <c r="MTI1" s="24"/>
      <c r="MTJ1" s="24"/>
      <c r="MTK1" s="24"/>
      <c r="MTL1" s="24"/>
      <c r="MTM1" s="24"/>
      <c r="MTN1" s="24"/>
      <c r="MTO1" s="24"/>
      <c r="MTP1" s="24"/>
      <c r="MTQ1" s="24"/>
      <c r="MTR1" s="24"/>
      <c r="MTS1" s="24"/>
      <c r="MTT1" s="24"/>
      <c r="MTU1" s="24"/>
      <c r="MTV1" s="24"/>
      <c r="MTW1" s="24"/>
      <c r="MTX1" s="24"/>
      <c r="MTY1" s="24"/>
      <c r="MTZ1" s="24"/>
      <c r="MUA1" s="24"/>
      <c r="MUB1" s="24"/>
      <c r="MUC1" s="24"/>
      <c r="MUD1" s="24"/>
      <c r="MUE1" s="24"/>
      <c r="MUF1" s="24"/>
      <c r="MUG1" s="24"/>
      <c r="MUH1" s="24"/>
      <c r="MUI1" s="24"/>
      <c r="MUJ1" s="24"/>
      <c r="MUK1" s="24"/>
      <c r="MUL1" s="24"/>
      <c r="MUM1" s="24"/>
      <c r="MUN1" s="24"/>
      <c r="MUO1" s="24"/>
      <c r="MUP1" s="24"/>
      <c r="MUQ1" s="24"/>
      <c r="MUR1" s="24"/>
      <c r="MUS1" s="24"/>
      <c r="MUT1" s="24"/>
      <c r="MUU1" s="24"/>
      <c r="MUV1" s="24"/>
      <c r="MUW1" s="24"/>
      <c r="MUX1" s="24"/>
      <c r="MUY1" s="24"/>
      <c r="MUZ1" s="24"/>
      <c r="MVA1" s="24"/>
      <c r="MVB1" s="24"/>
      <c r="MVC1" s="24"/>
      <c r="MVD1" s="24"/>
      <c r="MVE1" s="24"/>
      <c r="MVF1" s="24"/>
      <c r="MVG1" s="24"/>
      <c r="MVH1" s="24"/>
      <c r="MVI1" s="24"/>
      <c r="MVJ1" s="24"/>
      <c r="MVK1" s="24"/>
      <c r="MVL1" s="24"/>
      <c r="MVM1" s="24"/>
      <c r="MVN1" s="24"/>
      <c r="MVO1" s="24"/>
      <c r="MVP1" s="24"/>
      <c r="MVQ1" s="24"/>
      <c r="MVR1" s="24"/>
      <c r="MVS1" s="24"/>
      <c r="MVT1" s="24"/>
      <c r="MVU1" s="24"/>
      <c r="MVV1" s="24"/>
      <c r="MVW1" s="24"/>
      <c r="MVX1" s="24"/>
      <c r="MVY1" s="24"/>
      <c r="MVZ1" s="24"/>
      <c r="MWA1" s="24"/>
      <c r="MWB1" s="24"/>
      <c r="MWC1" s="24"/>
      <c r="MWD1" s="24"/>
      <c r="MWE1" s="24"/>
      <c r="MWF1" s="24"/>
      <c r="MWG1" s="24"/>
      <c r="MWH1" s="24"/>
      <c r="MWI1" s="24"/>
      <c r="MWJ1" s="24"/>
      <c r="MWK1" s="24"/>
      <c r="MWL1" s="24"/>
      <c r="MWM1" s="24"/>
      <c r="MWN1" s="24"/>
      <c r="MWO1" s="24"/>
      <c r="MWP1" s="24"/>
      <c r="MWQ1" s="24"/>
      <c r="MWR1" s="24"/>
      <c r="MWS1" s="24"/>
      <c r="MWT1" s="24"/>
      <c r="MWU1" s="24"/>
      <c r="MWV1" s="24"/>
      <c r="MWW1" s="24"/>
      <c r="MWX1" s="24"/>
      <c r="MWY1" s="24"/>
      <c r="MWZ1" s="24"/>
      <c r="MXA1" s="24"/>
      <c r="MXB1" s="24"/>
      <c r="MXC1" s="24"/>
      <c r="MXD1" s="24"/>
      <c r="MXE1" s="24"/>
      <c r="MXF1" s="24"/>
      <c r="MXG1" s="24"/>
      <c r="MXH1" s="24"/>
      <c r="MXI1" s="24"/>
      <c r="MXJ1" s="24"/>
      <c r="MXK1" s="24"/>
      <c r="MXL1" s="24"/>
      <c r="MXM1" s="24"/>
      <c r="MXN1" s="24"/>
      <c r="MXO1" s="24"/>
      <c r="MXP1" s="24"/>
      <c r="MXQ1" s="24"/>
      <c r="MXR1" s="24"/>
      <c r="MXS1" s="24"/>
      <c r="MXT1" s="24"/>
      <c r="MXU1" s="24"/>
      <c r="MXV1" s="24"/>
      <c r="MXW1" s="24"/>
      <c r="MXX1" s="24"/>
      <c r="MXY1" s="24"/>
      <c r="MXZ1" s="24"/>
      <c r="MYA1" s="24"/>
      <c r="MYB1" s="24"/>
      <c r="MYC1" s="24"/>
      <c r="MYD1" s="24"/>
      <c r="MYE1" s="24"/>
      <c r="MYF1" s="24"/>
      <c r="MYG1" s="24"/>
      <c r="MYH1" s="24"/>
      <c r="MYI1" s="24"/>
      <c r="MYJ1" s="24"/>
      <c r="MYK1" s="24"/>
      <c r="MYL1" s="24"/>
      <c r="MYM1" s="24"/>
      <c r="MYN1" s="24"/>
      <c r="MYO1" s="24"/>
      <c r="MYP1" s="24"/>
      <c r="MYQ1" s="24"/>
      <c r="MYR1" s="24"/>
      <c r="MYS1" s="24"/>
      <c r="MYT1" s="24"/>
      <c r="MYU1" s="24"/>
      <c r="MYV1" s="24"/>
      <c r="MYW1" s="24"/>
      <c r="MYX1" s="24"/>
      <c r="MYY1" s="24"/>
      <c r="MYZ1" s="24"/>
      <c r="MZA1" s="24"/>
      <c r="MZB1" s="24"/>
      <c r="MZC1" s="24"/>
      <c r="MZD1" s="24"/>
      <c r="MZE1" s="24"/>
      <c r="MZF1" s="24"/>
      <c r="MZG1" s="24"/>
      <c r="MZH1" s="24"/>
      <c r="MZI1" s="24"/>
      <c r="MZJ1" s="24"/>
      <c r="MZK1" s="24"/>
      <c r="MZL1" s="24"/>
      <c r="MZM1" s="24"/>
      <c r="MZN1" s="24"/>
      <c r="MZO1" s="24"/>
      <c r="MZP1" s="24"/>
      <c r="MZQ1" s="24"/>
      <c r="MZR1" s="24"/>
      <c r="MZS1" s="24"/>
      <c r="MZT1" s="24"/>
      <c r="MZU1" s="24"/>
      <c r="MZV1" s="24"/>
      <c r="MZW1" s="24"/>
      <c r="MZX1" s="24"/>
      <c r="MZY1" s="24"/>
      <c r="MZZ1" s="24"/>
      <c r="NAA1" s="24"/>
      <c r="NAB1" s="24"/>
      <c r="NAC1" s="24"/>
      <c r="NAD1" s="24"/>
      <c r="NAE1" s="24"/>
      <c r="NAF1" s="24"/>
      <c r="NAG1" s="24"/>
      <c r="NAH1" s="24"/>
      <c r="NAI1" s="24"/>
      <c r="NAJ1" s="24"/>
      <c r="NAK1" s="24"/>
      <c r="NAL1" s="24"/>
      <c r="NAM1" s="24"/>
      <c r="NAN1" s="24"/>
      <c r="NAO1" s="24"/>
      <c r="NAP1" s="24"/>
      <c r="NAQ1" s="24"/>
      <c r="NAR1" s="24"/>
      <c r="NAS1" s="24"/>
      <c r="NAT1" s="24"/>
      <c r="NAU1" s="24"/>
      <c r="NAV1" s="24"/>
      <c r="NAW1" s="24"/>
      <c r="NAX1" s="24"/>
      <c r="NAY1" s="24"/>
      <c r="NAZ1" s="24"/>
      <c r="NBA1" s="24"/>
      <c r="NBB1" s="24"/>
      <c r="NBC1" s="24"/>
      <c r="NBD1" s="24"/>
      <c r="NBE1" s="24"/>
      <c r="NBF1" s="24"/>
      <c r="NBG1" s="24"/>
      <c r="NBH1" s="24"/>
      <c r="NBI1" s="24"/>
      <c r="NBJ1" s="24"/>
      <c r="NBK1" s="24"/>
      <c r="NBL1" s="24"/>
      <c r="NBM1" s="24"/>
      <c r="NBN1" s="24"/>
      <c r="NBO1" s="24"/>
      <c r="NBP1" s="24"/>
      <c r="NBQ1" s="24"/>
      <c r="NBR1" s="24"/>
      <c r="NBS1" s="24"/>
      <c r="NBT1" s="24"/>
      <c r="NBU1" s="24"/>
      <c r="NBV1" s="24"/>
      <c r="NBW1" s="24"/>
      <c r="NBX1" s="24"/>
      <c r="NBY1" s="24"/>
      <c r="NBZ1" s="24"/>
      <c r="NCA1" s="24"/>
      <c r="NCB1" s="24"/>
      <c r="NCC1" s="24"/>
      <c r="NCD1" s="24"/>
      <c r="NCE1" s="24"/>
      <c r="NCF1" s="24"/>
      <c r="NCG1" s="24"/>
      <c r="NCH1" s="24"/>
      <c r="NCI1" s="24"/>
      <c r="NCJ1" s="24"/>
      <c r="NCK1" s="24"/>
      <c r="NCL1" s="24"/>
      <c r="NCM1" s="24"/>
      <c r="NCN1" s="24"/>
      <c r="NCO1" s="24"/>
      <c r="NCP1" s="24"/>
      <c r="NCQ1" s="24"/>
      <c r="NCR1" s="24"/>
      <c r="NCS1" s="24"/>
      <c r="NCT1" s="24"/>
      <c r="NCU1" s="24"/>
      <c r="NCV1" s="24"/>
      <c r="NCW1" s="24"/>
      <c r="NCX1" s="24"/>
      <c r="NCY1" s="24"/>
      <c r="NCZ1" s="24"/>
      <c r="NDA1" s="24"/>
      <c r="NDB1" s="24"/>
      <c r="NDC1" s="24"/>
      <c r="NDD1" s="24"/>
      <c r="NDE1" s="24"/>
      <c r="NDF1" s="24"/>
      <c r="NDG1" s="24"/>
      <c r="NDH1" s="24"/>
      <c r="NDI1" s="24"/>
      <c r="NDJ1" s="24"/>
      <c r="NDK1" s="24"/>
      <c r="NDL1" s="24"/>
      <c r="NDM1" s="24"/>
      <c r="NDN1" s="24"/>
      <c r="NDO1" s="24"/>
      <c r="NDP1" s="24"/>
      <c r="NDQ1" s="24"/>
      <c r="NDR1" s="24"/>
      <c r="NDS1" s="24"/>
      <c r="NDT1" s="24"/>
      <c r="NDU1" s="24"/>
      <c r="NDV1" s="24"/>
      <c r="NDW1" s="24"/>
      <c r="NDX1" s="24"/>
      <c r="NDY1" s="24"/>
      <c r="NDZ1" s="24"/>
      <c r="NEA1" s="24"/>
      <c r="NEB1" s="24"/>
      <c r="NEC1" s="24"/>
      <c r="NED1" s="24"/>
      <c r="NEE1" s="24"/>
      <c r="NEF1" s="24"/>
      <c r="NEG1" s="24"/>
      <c r="NEH1" s="24"/>
      <c r="NEI1" s="24"/>
      <c r="NEJ1" s="24"/>
      <c r="NEK1" s="24"/>
      <c r="NEL1" s="24"/>
      <c r="NEM1" s="24"/>
      <c r="NEN1" s="24"/>
      <c r="NEO1" s="24"/>
      <c r="NEP1" s="24"/>
      <c r="NEQ1" s="24"/>
      <c r="NER1" s="24"/>
      <c r="NES1" s="24"/>
      <c r="NET1" s="24"/>
      <c r="NEU1" s="24"/>
      <c r="NEV1" s="24"/>
      <c r="NEW1" s="24"/>
      <c r="NEX1" s="24"/>
      <c r="NEY1" s="24"/>
      <c r="NEZ1" s="24"/>
      <c r="NFA1" s="24"/>
      <c r="NFB1" s="24"/>
      <c r="NFC1" s="24"/>
      <c r="NFD1" s="24"/>
      <c r="NFE1" s="24"/>
      <c r="NFF1" s="24"/>
      <c r="NFG1" s="24"/>
      <c r="NFH1" s="24"/>
      <c r="NFI1" s="24"/>
      <c r="NFJ1" s="24"/>
      <c r="NFK1" s="24"/>
      <c r="NFL1" s="24"/>
      <c r="NFM1" s="24"/>
      <c r="NFN1" s="24"/>
      <c r="NFO1" s="24"/>
      <c r="NFP1" s="24"/>
      <c r="NFQ1" s="24"/>
      <c r="NFR1" s="24"/>
      <c r="NFS1" s="24"/>
      <c r="NFT1" s="24"/>
      <c r="NFU1" s="24"/>
      <c r="NFV1" s="24"/>
      <c r="NFW1" s="24"/>
      <c r="NFX1" s="24"/>
      <c r="NFY1" s="24"/>
      <c r="NFZ1" s="24"/>
      <c r="NGA1" s="24"/>
      <c r="NGB1" s="24"/>
      <c r="NGC1" s="24"/>
      <c r="NGD1" s="24"/>
      <c r="NGE1" s="24"/>
      <c r="NGF1" s="24"/>
      <c r="NGG1" s="24"/>
      <c r="NGH1" s="24"/>
      <c r="NGI1" s="24"/>
      <c r="NGJ1" s="24"/>
      <c r="NGK1" s="24"/>
      <c r="NGL1" s="24"/>
      <c r="NGM1" s="24"/>
      <c r="NGN1" s="24"/>
      <c r="NGO1" s="24"/>
      <c r="NGP1" s="24"/>
      <c r="NGQ1" s="24"/>
      <c r="NGR1" s="24"/>
      <c r="NGS1" s="24"/>
      <c r="NGT1" s="24"/>
      <c r="NGU1" s="24"/>
      <c r="NGV1" s="24"/>
      <c r="NGW1" s="24"/>
      <c r="NGX1" s="24"/>
      <c r="NGY1" s="24"/>
      <c r="NGZ1" s="24"/>
      <c r="NHA1" s="24"/>
      <c r="NHB1" s="24"/>
      <c r="NHC1" s="24"/>
      <c r="NHD1" s="24"/>
      <c r="NHE1" s="24"/>
      <c r="NHF1" s="24"/>
      <c r="NHG1" s="24"/>
      <c r="NHH1" s="24"/>
      <c r="NHI1" s="24"/>
      <c r="NHJ1" s="24"/>
      <c r="NHK1" s="24"/>
      <c r="NHL1" s="24"/>
      <c r="NHM1" s="24"/>
      <c r="NHN1" s="24"/>
      <c r="NHO1" s="24"/>
      <c r="NHP1" s="24"/>
      <c r="NHQ1" s="24"/>
      <c r="NHR1" s="24"/>
      <c r="NHS1" s="24"/>
      <c r="NHT1" s="24"/>
      <c r="NHU1" s="24"/>
      <c r="NHV1" s="24"/>
      <c r="NHW1" s="24"/>
      <c r="NHX1" s="24"/>
      <c r="NHY1" s="24"/>
      <c r="NHZ1" s="24"/>
      <c r="NIA1" s="24"/>
      <c r="NIB1" s="24"/>
      <c r="NIC1" s="24"/>
      <c r="NID1" s="24"/>
      <c r="NIE1" s="24"/>
      <c r="NIF1" s="24"/>
      <c r="NIG1" s="24"/>
      <c r="NIH1" s="24"/>
      <c r="NII1" s="24"/>
      <c r="NIJ1" s="24"/>
      <c r="NIK1" s="24"/>
      <c r="NIL1" s="24"/>
      <c r="NIM1" s="24"/>
      <c r="NIN1" s="24"/>
      <c r="NIO1" s="24"/>
      <c r="NIP1" s="24"/>
      <c r="NIQ1" s="24"/>
      <c r="NIR1" s="24"/>
      <c r="NIS1" s="24"/>
      <c r="NIT1" s="24"/>
      <c r="NIU1" s="24"/>
      <c r="NIV1" s="24"/>
      <c r="NIW1" s="24"/>
      <c r="NIX1" s="24"/>
      <c r="NIY1" s="24"/>
      <c r="NIZ1" s="24"/>
      <c r="NJA1" s="24"/>
      <c r="NJB1" s="24"/>
      <c r="NJC1" s="24"/>
      <c r="NJD1" s="24"/>
      <c r="NJE1" s="24"/>
      <c r="NJF1" s="24"/>
      <c r="NJG1" s="24"/>
      <c r="NJH1" s="24"/>
      <c r="NJI1" s="24"/>
      <c r="NJJ1" s="24"/>
      <c r="NJK1" s="24"/>
      <c r="NJL1" s="24"/>
      <c r="NJM1" s="24"/>
      <c r="NJN1" s="24"/>
      <c r="NJO1" s="24"/>
      <c r="NJP1" s="24"/>
      <c r="NJQ1" s="24"/>
      <c r="NJR1" s="24"/>
      <c r="NJS1" s="24"/>
      <c r="NJT1" s="24"/>
      <c r="NJU1" s="24"/>
      <c r="NJV1" s="24"/>
      <c r="NJW1" s="24"/>
      <c r="NJX1" s="24"/>
      <c r="NJY1" s="24"/>
      <c r="NJZ1" s="24"/>
      <c r="NKA1" s="24"/>
      <c r="NKB1" s="24"/>
      <c r="NKC1" s="24"/>
      <c r="NKD1" s="24"/>
      <c r="NKE1" s="24"/>
      <c r="NKF1" s="24"/>
      <c r="NKG1" s="24"/>
      <c r="NKH1" s="24"/>
      <c r="NKI1" s="24"/>
      <c r="NKJ1" s="24"/>
      <c r="NKK1" s="24"/>
      <c r="NKL1" s="24"/>
      <c r="NKM1" s="24"/>
      <c r="NKN1" s="24"/>
      <c r="NKO1" s="24"/>
      <c r="NKP1" s="24"/>
      <c r="NKQ1" s="24"/>
      <c r="NKR1" s="24"/>
      <c r="NKS1" s="24"/>
      <c r="NKT1" s="24"/>
      <c r="NKU1" s="24"/>
      <c r="NKV1" s="24"/>
      <c r="NKW1" s="24"/>
      <c r="NKX1" s="24"/>
      <c r="NKY1" s="24"/>
      <c r="NKZ1" s="24"/>
      <c r="NLA1" s="24"/>
      <c r="NLB1" s="24"/>
      <c r="NLC1" s="24"/>
      <c r="NLD1" s="24"/>
      <c r="NLE1" s="24"/>
      <c r="NLF1" s="24"/>
      <c r="NLG1" s="24"/>
      <c r="NLH1" s="24"/>
      <c r="NLI1" s="24"/>
      <c r="NLJ1" s="24"/>
      <c r="NLK1" s="24"/>
      <c r="NLL1" s="24"/>
      <c r="NLM1" s="24"/>
      <c r="NLN1" s="24"/>
      <c r="NLO1" s="24"/>
      <c r="NLP1" s="24"/>
      <c r="NLQ1" s="24"/>
      <c r="NLR1" s="24"/>
      <c r="NLS1" s="24"/>
      <c r="NLT1" s="24"/>
      <c r="NLU1" s="24"/>
      <c r="NLV1" s="24"/>
      <c r="NLW1" s="24"/>
      <c r="NLX1" s="24"/>
      <c r="NLY1" s="24"/>
      <c r="NLZ1" s="24"/>
      <c r="NMA1" s="24"/>
      <c r="NMB1" s="24"/>
      <c r="NMC1" s="24"/>
      <c r="NMD1" s="24"/>
      <c r="NME1" s="24"/>
      <c r="NMF1" s="24"/>
      <c r="NMG1" s="24"/>
      <c r="NMH1" s="24"/>
      <c r="NMI1" s="24"/>
      <c r="NMJ1" s="24"/>
      <c r="NMK1" s="24"/>
      <c r="NML1" s="24"/>
      <c r="NMM1" s="24"/>
      <c r="NMN1" s="24"/>
      <c r="NMO1" s="24"/>
      <c r="NMP1" s="24"/>
      <c r="NMQ1" s="24"/>
      <c r="NMR1" s="24"/>
      <c r="NMS1" s="24"/>
      <c r="NMT1" s="24"/>
      <c r="NMU1" s="24"/>
      <c r="NMV1" s="24"/>
      <c r="NMW1" s="24"/>
      <c r="NMX1" s="24"/>
      <c r="NMY1" s="24"/>
      <c r="NMZ1" s="24"/>
      <c r="NNA1" s="24"/>
      <c r="NNB1" s="24"/>
      <c r="NNC1" s="24"/>
      <c r="NND1" s="24"/>
      <c r="NNE1" s="24"/>
      <c r="NNF1" s="24"/>
      <c r="NNG1" s="24"/>
      <c r="NNH1" s="24"/>
      <c r="NNI1" s="24"/>
      <c r="NNJ1" s="24"/>
      <c r="NNK1" s="24"/>
      <c r="NNL1" s="24"/>
      <c r="NNM1" s="24"/>
      <c r="NNN1" s="24"/>
      <c r="NNO1" s="24"/>
      <c r="NNP1" s="24"/>
      <c r="NNQ1" s="24"/>
      <c r="NNR1" s="24"/>
      <c r="NNS1" s="24"/>
      <c r="NNT1" s="24"/>
      <c r="NNU1" s="24"/>
      <c r="NNV1" s="24"/>
      <c r="NNW1" s="24"/>
      <c r="NNX1" s="24"/>
      <c r="NNY1" s="24"/>
      <c r="NNZ1" s="24"/>
      <c r="NOA1" s="24"/>
      <c r="NOB1" s="24"/>
      <c r="NOC1" s="24"/>
      <c r="NOD1" s="24"/>
      <c r="NOE1" s="24"/>
      <c r="NOF1" s="24"/>
      <c r="NOG1" s="24"/>
      <c r="NOH1" s="24"/>
      <c r="NOI1" s="24"/>
      <c r="NOJ1" s="24"/>
      <c r="NOK1" s="24"/>
      <c r="NOL1" s="24"/>
      <c r="NOM1" s="24"/>
      <c r="NON1" s="24"/>
      <c r="NOO1" s="24"/>
      <c r="NOP1" s="24"/>
      <c r="NOQ1" s="24"/>
      <c r="NOR1" s="24"/>
      <c r="NOS1" s="24"/>
      <c r="NOT1" s="24"/>
      <c r="NOU1" s="24"/>
      <c r="NOV1" s="24"/>
      <c r="NOW1" s="24"/>
      <c r="NOX1" s="24"/>
      <c r="NOY1" s="24"/>
      <c r="NOZ1" s="24"/>
      <c r="NPA1" s="24"/>
      <c r="NPB1" s="24"/>
      <c r="NPC1" s="24"/>
      <c r="NPD1" s="24"/>
      <c r="NPE1" s="24"/>
      <c r="NPF1" s="24"/>
      <c r="NPG1" s="24"/>
      <c r="NPH1" s="24"/>
      <c r="NPI1" s="24"/>
      <c r="NPJ1" s="24"/>
      <c r="NPK1" s="24"/>
      <c r="NPL1" s="24"/>
      <c r="NPM1" s="24"/>
      <c r="NPN1" s="24"/>
      <c r="NPO1" s="24"/>
      <c r="NPP1" s="24"/>
      <c r="NPQ1" s="24"/>
      <c r="NPR1" s="24"/>
      <c r="NPS1" s="24"/>
      <c r="NPT1" s="24"/>
      <c r="NPU1" s="24"/>
      <c r="NPV1" s="24"/>
      <c r="NPW1" s="24"/>
      <c r="NPX1" s="24"/>
      <c r="NPY1" s="24"/>
      <c r="NPZ1" s="24"/>
      <c r="NQA1" s="24"/>
      <c r="NQB1" s="24"/>
      <c r="NQC1" s="24"/>
      <c r="NQD1" s="24"/>
      <c r="NQE1" s="24"/>
      <c r="NQF1" s="24"/>
      <c r="NQG1" s="24"/>
      <c r="NQH1" s="24"/>
      <c r="NQI1" s="24"/>
      <c r="NQJ1" s="24"/>
      <c r="NQK1" s="24"/>
      <c r="NQL1" s="24"/>
      <c r="NQM1" s="24"/>
      <c r="NQN1" s="24"/>
      <c r="NQO1" s="24"/>
      <c r="NQP1" s="24"/>
      <c r="NQQ1" s="24"/>
      <c r="NQR1" s="24"/>
      <c r="NQS1" s="24"/>
      <c r="NQT1" s="24"/>
      <c r="NQU1" s="24"/>
      <c r="NQV1" s="24"/>
      <c r="NQW1" s="24"/>
      <c r="NQX1" s="24"/>
      <c r="NQY1" s="24"/>
      <c r="NQZ1" s="24"/>
      <c r="NRA1" s="24"/>
      <c r="NRB1" s="24"/>
      <c r="NRC1" s="24"/>
      <c r="NRD1" s="24"/>
      <c r="NRE1" s="24"/>
      <c r="NRF1" s="24"/>
      <c r="NRG1" s="24"/>
      <c r="NRH1" s="24"/>
      <c r="NRI1" s="24"/>
      <c r="NRJ1" s="24"/>
      <c r="NRK1" s="24"/>
      <c r="NRL1" s="24"/>
      <c r="NRM1" s="24"/>
      <c r="NRN1" s="24"/>
      <c r="NRO1" s="24"/>
      <c r="NRP1" s="24"/>
      <c r="NRQ1" s="24"/>
      <c r="NRR1" s="24"/>
      <c r="NRS1" s="24"/>
      <c r="NRT1" s="24"/>
      <c r="NRU1" s="24"/>
      <c r="NRV1" s="24"/>
      <c r="NRW1" s="24"/>
      <c r="NRX1" s="24"/>
      <c r="NRY1" s="24"/>
      <c r="NRZ1" s="24"/>
      <c r="NSA1" s="24"/>
      <c r="NSB1" s="24"/>
      <c r="NSC1" s="24"/>
      <c r="NSD1" s="24"/>
      <c r="NSE1" s="24"/>
      <c r="NSF1" s="24"/>
      <c r="NSG1" s="24"/>
      <c r="NSH1" s="24"/>
      <c r="NSI1" s="24"/>
      <c r="NSJ1" s="24"/>
      <c r="NSK1" s="24"/>
      <c r="NSL1" s="24"/>
      <c r="NSM1" s="24"/>
      <c r="NSN1" s="24"/>
      <c r="NSO1" s="24"/>
      <c r="NSP1" s="24"/>
      <c r="NSQ1" s="24"/>
      <c r="NSR1" s="24"/>
      <c r="NSS1" s="24"/>
      <c r="NST1" s="24"/>
      <c r="NSU1" s="24"/>
      <c r="NSV1" s="24"/>
      <c r="NSW1" s="24"/>
      <c r="NSX1" s="24"/>
      <c r="NSY1" s="24"/>
      <c r="NSZ1" s="24"/>
      <c r="NTA1" s="24"/>
      <c r="NTB1" s="24"/>
      <c r="NTC1" s="24"/>
      <c r="NTD1" s="24"/>
      <c r="NTE1" s="24"/>
      <c r="NTF1" s="24"/>
      <c r="NTG1" s="24"/>
      <c r="NTH1" s="24"/>
      <c r="NTI1" s="24"/>
      <c r="NTJ1" s="24"/>
      <c r="NTK1" s="24"/>
      <c r="NTL1" s="24"/>
      <c r="NTM1" s="24"/>
      <c r="NTN1" s="24"/>
      <c r="NTO1" s="24"/>
      <c r="NTP1" s="24"/>
      <c r="NTQ1" s="24"/>
      <c r="NTR1" s="24"/>
      <c r="NTS1" s="24"/>
      <c r="NTT1" s="24"/>
      <c r="NTU1" s="24"/>
      <c r="NTV1" s="24"/>
      <c r="NTW1" s="24"/>
      <c r="NTX1" s="24"/>
      <c r="NTY1" s="24"/>
      <c r="NTZ1" s="24"/>
      <c r="NUA1" s="24"/>
      <c r="NUB1" s="24"/>
      <c r="NUC1" s="24"/>
      <c r="NUD1" s="24"/>
      <c r="NUE1" s="24"/>
      <c r="NUF1" s="24"/>
      <c r="NUG1" s="24"/>
      <c r="NUH1" s="24"/>
      <c r="NUI1" s="24"/>
      <c r="NUJ1" s="24"/>
      <c r="NUK1" s="24"/>
      <c r="NUL1" s="24"/>
      <c r="NUM1" s="24"/>
      <c r="NUN1" s="24"/>
      <c r="NUO1" s="24"/>
      <c r="NUP1" s="24"/>
      <c r="NUQ1" s="24"/>
      <c r="NUR1" s="24"/>
      <c r="NUS1" s="24"/>
      <c r="NUT1" s="24"/>
      <c r="NUU1" s="24"/>
      <c r="NUV1" s="24"/>
      <c r="NUW1" s="24"/>
      <c r="NUX1" s="24"/>
      <c r="NUY1" s="24"/>
      <c r="NUZ1" s="24"/>
      <c r="NVA1" s="24"/>
      <c r="NVB1" s="24"/>
      <c r="NVC1" s="24"/>
      <c r="NVD1" s="24"/>
      <c r="NVE1" s="24"/>
      <c r="NVF1" s="24"/>
      <c r="NVG1" s="24"/>
      <c r="NVH1" s="24"/>
      <c r="NVI1" s="24"/>
      <c r="NVJ1" s="24"/>
      <c r="NVK1" s="24"/>
      <c r="NVL1" s="24"/>
      <c r="NVM1" s="24"/>
      <c r="NVN1" s="24"/>
      <c r="NVO1" s="24"/>
      <c r="NVP1" s="24"/>
      <c r="NVQ1" s="24"/>
      <c r="NVR1" s="24"/>
      <c r="NVS1" s="24"/>
      <c r="NVT1" s="24"/>
      <c r="NVU1" s="24"/>
      <c r="NVV1" s="24"/>
      <c r="NVW1" s="24"/>
      <c r="NVX1" s="24"/>
      <c r="NVY1" s="24"/>
      <c r="NVZ1" s="24"/>
      <c r="NWA1" s="24"/>
      <c r="NWB1" s="24"/>
      <c r="NWC1" s="24"/>
      <c r="NWD1" s="24"/>
      <c r="NWE1" s="24"/>
      <c r="NWF1" s="24"/>
      <c r="NWG1" s="24"/>
      <c r="NWH1" s="24"/>
      <c r="NWI1" s="24"/>
      <c r="NWJ1" s="24"/>
      <c r="NWK1" s="24"/>
      <c r="NWL1" s="24"/>
      <c r="NWM1" s="24"/>
      <c r="NWN1" s="24"/>
      <c r="NWO1" s="24"/>
      <c r="NWP1" s="24"/>
      <c r="NWQ1" s="24"/>
      <c r="NWR1" s="24"/>
      <c r="NWS1" s="24"/>
      <c r="NWT1" s="24"/>
      <c r="NWU1" s="24"/>
      <c r="NWV1" s="24"/>
      <c r="NWW1" s="24"/>
      <c r="NWX1" s="24"/>
      <c r="NWY1" s="24"/>
      <c r="NWZ1" s="24"/>
      <c r="NXA1" s="24"/>
      <c r="NXB1" s="24"/>
      <c r="NXC1" s="24"/>
      <c r="NXD1" s="24"/>
      <c r="NXE1" s="24"/>
      <c r="NXF1" s="24"/>
      <c r="NXG1" s="24"/>
      <c r="NXH1" s="24"/>
      <c r="NXI1" s="24"/>
      <c r="NXJ1" s="24"/>
      <c r="NXK1" s="24"/>
      <c r="NXL1" s="24"/>
      <c r="NXM1" s="24"/>
      <c r="NXN1" s="24"/>
      <c r="NXO1" s="24"/>
      <c r="NXP1" s="24"/>
      <c r="NXQ1" s="24"/>
      <c r="NXR1" s="24"/>
      <c r="NXS1" s="24"/>
      <c r="NXT1" s="24"/>
      <c r="NXU1" s="24"/>
      <c r="NXV1" s="24"/>
      <c r="NXW1" s="24"/>
      <c r="NXX1" s="24"/>
      <c r="NXY1" s="24"/>
      <c r="NXZ1" s="24"/>
      <c r="NYA1" s="24"/>
      <c r="NYB1" s="24"/>
      <c r="NYC1" s="24"/>
      <c r="NYD1" s="24"/>
      <c r="NYE1" s="24"/>
      <c r="NYF1" s="24"/>
      <c r="NYG1" s="24"/>
      <c r="NYH1" s="24"/>
      <c r="NYI1" s="24"/>
      <c r="NYJ1" s="24"/>
      <c r="NYK1" s="24"/>
      <c r="NYL1" s="24"/>
      <c r="NYM1" s="24"/>
      <c r="NYN1" s="24"/>
      <c r="NYO1" s="24"/>
      <c r="NYP1" s="24"/>
      <c r="NYQ1" s="24"/>
      <c r="NYR1" s="24"/>
      <c r="NYS1" s="24"/>
      <c r="NYT1" s="24"/>
      <c r="NYU1" s="24"/>
      <c r="NYV1" s="24"/>
      <c r="NYW1" s="24"/>
      <c r="NYX1" s="24"/>
      <c r="NYY1" s="24"/>
      <c r="NYZ1" s="24"/>
      <c r="NZA1" s="24"/>
      <c r="NZB1" s="24"/>
      <c r="NZC1" s="24"/>
      <c r="NZD1" s="24"/>
      <c r="NZE1" s="24"/>
      <c r="NZF1" s="24"/>
      <c r="NZG1" s="24"/>
      <c r="NZH1" s="24"/>
      <c r="NZI1" s="24"/>
      <c r="NZJ1" s="24"/>
      <c r="NZK1" s="24"/>
      <c r="NZL1" s="24"/>
      <c r="NZM1" s="24"/>
      <c r="NZN1" s="24"/>
      <c r="NZO1" s="24"/>
      <c r="NZP1" s="24"/>
      <c r="NZQ1" s="24"/>
      <c r="NZR1" s="24"/>
      <c r="NZS1" s="24"/>
      <c r="NZT1" s="24"/>
      <c r="NZU1" s="24"/>
      <c r="NZV1" s="24"/>
      <c r="NZW1" s="24"/>
      <c r="NZX1" s="24"/>
      <c r="NZY1" s="24"/>
      <c r="NZZ1" s="24"/>
      <c r="OAA1" s="24"/>
      <c r="OAB1" s="24"/>
      <c r="OAC1" s="24"/>
      <c r="OAD1" s="24"/>
      <c r="OAE1" s="24"/>
      <c r="OAF1" s="24"/>
      <c r="OAG1" s="24"/>
      <c r="OAH1" s="24"/>
      <c r="OAI1" s="24"/>
      <c r="OAJ1" s="24"/>
      <c r="OAK1" s="24"/>
      <c r="OAL1" s="24"/>
      <c r="OAM1" s="24"/>
      <c r="OAN1" s="24"/>
      <c r="OAO1" s="24"/>
      <c r="OAP1" s="24"/>
      <c r="OAQ1" s="24"/>
      <c r="OAR1" s="24"/>
      <c r="OAS1" s="24"/>
      <c r="OAT1" s="24"/>
      <c r="OAU1" s="24"/>
      <c r="OAV1" s="24"/>
      <c r="OAW1" s="24"/>
      <c r="OAX1" s="24"/>
      <c r="OAY1" s="24"/>
      <c r="OAZ1" s="24"/>
      <c r="OBA1" s="24"/>
      <c r="OBB1" s="24"/>
      <c r="OBC1" s="24"/>
      <c r="OBD1" s="24"/>
      <c r="OBE1" s="24"/>
      <c r="OBF1" s="24"/>
      <c r="OBG1" s="24"/>
      <c r="OBH1" s="24"/>
      <c r="OBI1" s="24"/>
      <c r="OBJ1" s="24"/>
      <c r="OBK1" s="24"/>
      <c r="OBL1" s="24"/>
      <c r="OBM1" s="24"/>
      <c r="OBN1" s="24"/>
      <c r="OBO1" s="24"/>
      <c r="OBP1" s="24"/>
      <c r="OBQ1" s="24"/>
      <c r="OBR1" s="24"/>
      <c r="OBS1" s="24"/>
      <c r="OBT1" s="24"/>
      <c r="OBU1" s="24"/>
      <c r="OBV1" s="24"/>
      <c r="OBW1" s="24"/>
      <c r="OBX1" s="24"/>
      <c r="OBY1" s="24"/>
      <c r="OBZ1" s="24"/>
      <c r="OCA1" s="24"/>
      <c r="OCB1" s="24"/>
      <c r="OCC1" s="24"/>
      <c r="OCD1" s="24"/>
      <c r="OCE1" s="24"/>
      <c r="OCF1" s="24"/>
      <c r="OCG1" s="24"/>
      <c r="OCH1" s="24"/>
      <c r="OCI1" s="24"/>
      <c r="OCJ1" s="24"/>
      <c r="OCK1" s="24"/>
      <c r="OCL1" s="24"/>
      <c r="OCM1" s="24"/>
      <c r="OCN1" s="24"/>
      <c r="OCO1" s="24"/>
      <c r="OCP1" s="24"/>
      <c r="OCQ1" s="24"/>
      <c r="OCR1" s="24"/>
      <c r="OCS1" s="24"/>
      <c r="OCT1" s="24"/>
      <c r="OCU1" s="24"/>
      <c r="OCV1" s="24"/>
      <c r="OCW1" s="24"/>
      <c r="OCX1" s="24"/>
      <c r="OCY1" s="24"/>
      <c r="OCZ1" s="24"/>
      <c r="ODA1" s="24"/>
      <c r="ODB1" s="24"/>
      <c r="ODC1" s="24"/>
      <c r="ODD1" s="24"/>
      <c r="ODE1" s="24"/>
      <c r="ODF1" s="24"/>
      <c r="ODG1" s="24"/>
      <c r="ODH1" s="24"/>
      <c r="ODI1" s="24"/>
      <c r="ODJ1" s="24"/>
      <c r="ODK1" s="24"/>
      <c r="ODL1" s="24"/>
      <c r="ODM1" s="24"/>
      <c r="ODN1" s="24"/>
      <c r="ODO1" s="24"/>
      <c r="ODP1" s="24"/>
      <c r="ODQ1" s="24"/>
      <c r="ODR1" s="24"/>
      <c r="ODS1" s="24"/>
      <c r="ODT1" s="24"/>
      <c r="ODU1" s="24"/>
      <c r="ODV1" s="24"/>
      <c r="ODW1" s="24"/>
      <c r="ODX1" s="24"/>
      <c r="ODY1" s="24"/>
      <c r="ODZ1" s="24"/>
      <c r="OEA1" s="24"/>
      <c r="OEB1" s="24"/>
      <c r="OEC1" s="24"/>
      <c r="OED1" s="24"/>
      <c r="OEE1" s="24"/>
      <c r="OEF1" s="24"/>
      <c r="OEG1" s="24"/>
      <c r="OEH1" s="24"/>
      <c r="OEI1" s="24"/>
      <c r="OEJ1" s="24"/>
      <c r="OEK1" s="24"/>
      <c r="OEL1" s="24"/>
      <c r="OEM1" s="24"/>
      <c r="OEN1" s="24"/>
      <c r="OEO1" s="24"/>
      <c r="OEP1" s="24"/>
      <c r="OEQ1" s="24"/>
      <c r="OER1" s="24"/>
      <c r="OES1" s="24"/>
      <c r="OET1" s="24"/>
      <c r="OEU1" s="24"/>
      <c r="OEV1" s="24"/>
      <c r="OEW1" s="24"/>
      <c r="OEX1" s="24"/>
      <c r="OEY1" s="24"/>
      <c r="OEZ1" s="24"/>
      <c r="OFA1" s="24"/>
      <c r="OFB1" s="24"/>
      <c r="OFC1" s="24"/>
      <c r="OFD1" s="24"/>
      <c r="OFE1" s="24"/>
      <c r="OFF1" s="24"/>
      <c r="OFG1" s="24"/>
      <c r="OFH1" s="24"/>
      <c r="OFI1" s="24"/>
      <c r="OFJ1" s="24"/>
      <c r="OFK1" s="24"/>
      <c r="OFL1" s="24"/>
      <c r="OFM1" s="24"/>
      <c r="OFN1" s="24"/>
      <c r="OFO1" s="24"/>
      <c r="OFP1" s="24"/>
      <c r="OFQ1" s="24"/>
      <c r="OFR1" s="24"/>
      <c r="OFS1" s="24"/>
      <c r="OFT1" s="24"/>
      <c r="OFU1" s="24"/>
      <c r="OFV1" s="24"/>
      <c r="OFW1" s="24"/>
      <c r="OFX1" s="24"/>
      <c r="OFY1" s="24"/>
      <c r="OFZ1" s="24"/>
      <c r="OGA1" s="24"/>
      <c r="OGB1" s="24"/>
      <c r="OGC1" s="24"/>
      <c r="OGD1" s="24"/>
      <c r="OGE1" s="24"/>
      <c r="OGF1" s="24"/>
      <c r="OGG1" s="24"/>
      <c r="OGH1" s="24"/>
      <c r="OGI1" s="24"/>
      <c r="OGJ1" s="24"/>
      <c r="OGK1" s="24"/>
      <c r="OGL1" s="24"/>
      <c r="OGM1" s="24"/>
      <c r="OGN1" s="24"/>
      <c r="OGO1" s="24"/>
      <c r="OGP1" s="24"/>
      <c r="OGQ1" s="24"/>
      <c r="OGR1" s="24"/>
      <c r="OGS1" s="24"/>
      <c r="OGT1" s="24"/>
      <c r="OGU1" s="24"/>
      <c r="OGV1" s="24"/>
      <c r="OGW1" s="24"/>
      <c r="OGX1" s="24"/>
      <c r="OGY1" s="24"/>
      <c r="OGZ1" s="24"/>
      <c r="OHA1" s="24"/>
      <c r="OHB1" s="24"/>
      <c r="OHC1" s="24"/>
      <c r="OHD1" s="24"/>
      <c r="OHE1" s="24"/>
      <c r="OHF1" s="24"/>
      <c r="OHG1" s="24"/>
      <c r="OHH1" s="24"/>
      <c r="OHI1" s="24"/>
      <c r="OHJ1" s="24"/>
      <c r="OHK1" s="24"/>
      <c r="OHL1" s="24"/>
      <c r="OHM1" s="24"/>
      <c r="OHN1" s="24"/>
      <c r="OHO1" s="24"/>
      <c r="OHP1" s="24"/>
      <c r="OHQ1" s="24"/>
      <c r="OHR1" s="24"/>
      <c r="OHS1" s="24"/>
      <c r="OHT1" s="24"/>
      <c r="OHU1" s="24"/>
      <c r="OHV1" s="24"/>
      <c r="OHW1" s="24"/>
      <c r="OHX1" s="24"/>
      <c r="OHY1" s="24"/>
      <c r="OHZ1" s="24"/>
      <c r="OIA1" s="24"/>
      <c r="OIB1" s="24"/>
      <c r="OIC1" s="24"/>
      <c r="OID1" s="24"/>
      <c r="OIE1" s="24"/>
      <c r="OIF1" s="24"/>
      <c r="OIG1" s="24"/>
      <c r="OIH1" s="24"/>
      <c r="OII1" s="24"/>
      <c r="OIJ1" s="24"/>
      <c r="OIK1" s="24"/>
      <c r="OIL1" s="24"/>
      <c r="OIM1" s="24"/>
      <c r="OIN1" s="24"/>
      <c r="OIO1" s="24"/>
      <c r="OIP1" s="24"/>
      <c r="OIQ1" s="24"/>
      <c r="OIR1" s="24"/>
      <c r="OIS1" s="24"/>
      <c r="OIT1" s="24"/>
      <c r="OIU1" s="24"/>
      <c r="OIV1" s="24"/>
      <c r="OIW1" s="24"/>
      <c r="OIX1" s="24"/>
      <c r="OIY1" s="24"/>
      <c r="OIZ1" s="24"/>
      <c r="OJA1" s="24"/>
      <c r="OJB1" s="24"/>
      <c r="OJC1" s="24"/>
      <c r="OJD1" s="24"/>
      <c r="OJE1" s="24"/>
      <c r="OJF1" s="24"/>
      <c r="OJG1" s="24"/>
      <c r="OJH1" s="24"/>
      <c r="OJI1" s="24"/>
      <c r="OJJ1" s="24"/>
      <c r="OJK1" s="24"/>
      <c r="OJL1" s="24"/>
      <c r="OJM1" s="24"/>
      <c r="OJN1" s="24"/>
      <c r="OJO1" s="24"/>
      <c r="OJP1" s="24"/>
      <c r="OJQ1" s="24"/>
      <c r="OJR1" s="24"/>
      <c r="OJS1" s="24"/>
      <c r="OJT1" s="24"/>
      <c r="OJU1" s="24"/>
      <c r="OJV1" s="24"/>
      <c r="OJW1" s="24"/>
      <c r="OJX1" s="24"/>
      <c r="OJY1" s="24"/>
      <c r="OJZ1" s="24"/>
      <c r="OKA1" s="24"/>
      <c r="OKB1" s="24"/>
      <c r="OKC1" s="24"/>
      <c r="OKD1" s="24"/>
      <c r="OKE1" s="24"/>
      <c r="OKF1" s="24"/>
      <c r="OKG1" s="24"/>
      <c r="OKH1" s="24"/>
      <c r="OKI1" s="24"/>
      <c r="OKJ1" s="24"/>
      <c r="OKK1" s="24"/>
      <c r="OKL1" s="24"/>
      <c r="OKM1" s="24"/>
      <c r="OKN1" s="24"/>
      <c r="OKO1" s="24"/>
      <c r="OKP1" s="24"/>
      <c r="OKQ1" s="24"/>
      <c r="OKR1" s="24"/>
      <c r="OKS1" s="24"/>
      <c r="OKT1" s="24"/>
      <c r="OKU1" s="24"/>
      <c r="OKV1" s="24"/>
      <c r="OKW1" s="24"/>
      <c r="OKX1" s="24"/>
      <c r="OKY1" s="24"/>
      <c r="OKZ1" s="24"/>
      <c r="OLA1" s="24"/>
      <c r="OLB1" s="24"/>
      <c r="OLC1" s="24"/>
      <c r="OLD1" s="24"/>
      <c r="OLE1" s="24"/>
      <c r="OLF1" s="24"/>
      <c r="OLG1" s="24"/>
      <c r="OLH1" s="24"/>
      <c r="OLI1" s="24"/>
      <c r="OLJ1" s="24"/>
      <c r="OLK1" s="24"/>
      <c r="OLL1" s="24"/>
      <c r="OLM1" s="24"/>
      <c r="OLN1" s="24"/>
      <c r="OLO1" s="24"/>
      <c r="OLP1" s="24"/>
      <c r="OLQ1" s="24"/>
      <c r="OLR1" s="24"/>
      <c r="OLS1" s="24"/>
      <c r="OLT1" s="24"/>
      <c r="OLU1" s="24"/>
      <c r="OLV1" s="24"/>
      <c r="OLW1" s="24"/>
      <c r="OLX1" s="24"/>
      <c r="OLY1" s="24"/>
      <c r="OLZ1" s="24"/>
      <c r="OMA1" s="24"/>
      <c r="OMB1" s="24"/>
      <c r="OMC1" s="24"/>
      <c r="OMD1" s="24"/>
      <c r="OME1" s="24"/>
      <c r="OMF1" s="24"/>
      <c r="OMG1" s="24"/>
      <c r="OMH1" s="24"/>
      <c r="OMI1" s="24"/>
      <c r="OMJ1" s="24"/>
      <c r="OMK1" s="24"/>
      <c r="OML1" s="24"/>
      <c r="OMM1" s="24"/>
      <c r="OMN1" s="24"/>
      <c r="OMO1" s="24"/>
      <c r="OMP1" s="24"/>
      <c r="OMQ1" s="24"/>
      <c r="OMR1" s="24"/>
      <c r="OMS1" s="24"/>
      <c r="OMT1" s="24"/>
      <c r="OMU1" s="24"/>
      <c r="OMV1" s="24"/>
      <c r="OMW1" s="24"/>
      <c r="OMX1" s="24"/>
      <c r="OMY1" s="24"/>
      <c r="OMZ1" s="24"/>
      <c r="ONA1" s="24"/>
      <c r="ONB1" s="24"/>
      <c r="ONC1" s="24"/>
      <c r="OND1" s="24"/>
      <c r="ONE1" s="24"/>
      <c r="ONF1" s="24"/>
      <c r="ONG1" s="24"/>
      <c r="ONH1" s="24"/>
      <c r="ONI1" s="24"/>
      <c r="ONJ1" s="24"/>
      <c r="ONK1" s="24"/>
      <c r="ONL1" s="24"/>
      <c r="ONM1" s="24"/>
      <c r="ONN1" s="24"/>
      <c r="ONO1" s="24"/>
      <c r="ONP1" s="24"/>
      <c r="ONQ1" s="24"/>
      <c r="ONR1" s="24"/>
      <c r="ONS1" s="24"/>
      <c r="ONT1" s="24"/>
      <c r="ONU1" s="24"/>
      <c r="ONV1" s="24"/>
      <c r="ONW1" s="24"/>
      <c r="ONX1" s="24"/>
      <c r="ONY1" s="24"/>
      <c r="ONZ1" s="24"/>
      <c r="OOA1" s="24"/>
      <c r="OOB1" s="24"/>
      <c r="OOC1" s="24"/>
      <c r="OOD1" s="24"/>
      <c r="OOE1" s="24"/>
      <c r="OOF1" s="24"/>
      <c r="OOG1" s="24"/>
      <c r="OOH1" s="24"/>
      <c r="OOI1" s="24"/>
      <c r="OOJ1" s="24"/>
      <c r="OOK1" s="24"/>
      <c r="OOL1" s="24"/>
      <c r="OOM1" s="24"/>
      <c r="OON1" s="24"/>
      <c r="OOO1" s="24"/>
      <c r="OOP1" s="24"/>
      <c r="OOQ1" s="24"/>
      <c r="OOR1" s="24"/>
      <c r="OOS1" s="24"/>
      <c r="OOT1" s="24"/>
      <c r="OOU1" s="24"/>
      <c r="OOV1" s="24"/>
      <c r="OOW1" s="24"/>
      <c r="OOX1" s="24"/>
      <c r="OOY1" s="24"/>
      <c r="OOZ1" s="24"/>
      <c r="OPA1" s="24"/>
      <c r="OPB1" s="24"/>
      <c r="OPC1" s="24"/>
      <c r="OPD1" s="24"/>
      <c r="OPE1" s="24"/>
      <c r="OPF1" s="24"/>
      <c r="OPG1" s="24"/>
      <c r="OPH1" s="24"/>
      <c r="OPI1" s="24"/>
      <c r="OPJ1" s="24"/>
      <c r="OPK1" s="24"/>
      <c r="OPL1" s="24"/>
      <c r="OPM1" s="24"/>
      <c r="OPN1" s="24"/>
      <c r="OPO1" s="24"/>
      <c r="OPP1" s="24"/>
      <c r="OPQ1" s="24"/>
      <c r="OPR1" s="24"/>
      <c r="OPS1" s="24"/>
      <c r="OPT1" s="24"/>
      <c r="OPU1" s="24"/>
      <c r="OPV1" s="24"/>
      <c r="OPW1" s="24"/>
      <c r="OPX1" s="24"/>
      <c r="OPY1" s="24"/>
      <c r="OPZ1" s="24"/>
      <c r="OQA1" s="24"/>
      <c r="OQB1" s="24"/>
      <c r="OQC1" s="24"/>
      <c r="OQD1" s="24"/>
      <c r="OQE1" s="24"/>
      <c r="OQF1" s="24"/>
      <c r="OQG1" s="24"/>
      <c r="OQH1" s="24"/>
      <c r="OQI1" s="24"/>
      <c r="OQJ1" s="24"/>
      <c r="OQK1" s="24"/>
      <c r="OQL1" s="24"/>
      <c r="OQM1" s="24"/>
      <c r="OQN1" s="24"/>
      <c r="OQO1" s="24"/>
      <c r="OQP1" s="24"/>
      <c r="OQQ1" s="24"/>
      <c r="OQR1" s="24"/>
      <c r="OQS1" s="24"/>
      <c r="OQT1" s="24"/>
      <c r="OQU1" s="24"/>
      <c r="OQV1" s="24"/>
      <c r="OQW1" s="24"/>
      <c r="OQX1" s="24"/>
      <c r="OQY1" s="24"/>
      <c r="OQZ1" s="24"/>
      <c r="ORA1" s="24"/>
      <c r="ORB1" s="24"/>
      <c r="ORC1" s="24"/>
      <c r="ORD1" s="24"/>
      <c r="ORE1" s="24"/>
      <c r="ORF1" s="24"/>
      <c r="ORG1" s="24"/>
      <c r="ORH1" s="24"/>
      <c r="ORI1" s="24"/>
      <c r="ORJ1" s="24"/>
      <c r="ORK1" s="24"/>
      <c r="ORL1" s="24"/>
      <c r="ORM1" s="24"/>
      <c r="ORN1" s="24"/>
      <c r="ORO1" s="24"/>
      <c r="ORP1" s="24"/>
      <c r="ORQ1" s="24"/>
      <c r="ORR1" s="24"/>
      <c r="ORS1" s="24"/>
      <c r="ORT1" s="24"/>
      <c r="ORU1" s="24"/>
      <c r="ORV1" s="24"/>
      <c r="ORW1" s="24"/>
      <c r="ORX1" s="24"/>
      <c r="ORY1" s="24"/>
      <c r="ORZ1" s="24"/>
      <c r="OSA1" s="24"/>
      <c r="OSB1" s="24"/>
      <c r="OSC1" s="24"/>
      <c r="OSD1" s="24"/>
      <c r="OSE1" s="24"/>
      <c r="OSF1" s="24"/>
      <c r="OSG1" s="24"/>
      <c r="OSH1" s="24"/>
      <c r="OSI1" s="24"/>
      <c r="OSJ1" s="24"/>
      <c r="OSK1" s="24"/>
      <c r="OSL1" s="24"/>
      <c r="OSM1" s="24"/>
      <c r="OSN1" s="24"/>
      <c r="OSO1" s="24"/>
      <c r="OSP1" s="24"/>
      <c r="OSQ1" s="24"/>
      <c r="OSR1" s="24"/>
      <c r="OSS1" s="24"/>
      <c r="OST1" s="24"/>
      <c r="OSU1" s="24"/>
      <c r="OSV1" s="24"/>
      <c r="OSW1" s="24"/>
      <c r="OSX1" s="24"/>
      <c r="OSY1" s="24"/>
      <c r="OSZ1" s="24"/>
      <c r="OTA1" s="24"/>
      <c r="OTB1" s="24"/>
      <c r="OTC1" s="24"/>
      <c r="OTD1" s="24"/>
      <c r="OTE1" s="24"/>
      <c r="OTF1" s="24"/>
      <c r="OTG1" s="24"/>
      <c r="OTH1" s="24"/>
      <c r="OTI1" s="24"/>
      <c r="OTJ1" s="24"/>
      <c r="OTK1" s="24"/>
      <c r="OTL1" s="24"/>
      <c r="OTM1" s="24"/>
      <c r="OTN1" s="24"/>
      <c r="OTO1" s="24"/>
      <c r="OTP1" s="24"/>
      <c r="OTQ1" s="24"/>
      <c r="OTR1" s="24"/>
      <c r="OTS1" s="24"/>
      <c r="OTT1" s="24"/>
      <c r="OTU1" s="24"/>
      <c r="OTV1" s="24"/>
      <c r="OTW1" s="24"/>
      <c r="OTX1" s="24"/>
      <c r="OTY1" s="24"/>
      <c r="OTZ1" s="24"/>
      <c r="OUA1" s="24"/>
      <c r="OUB1" s="24"/>
      <c r="OUC1" s="24"/>
      <c r="OUD1" s="24"/>
      <c r="OUE1" s="24"/>
      <c r="OUF1" s="24"/>
      <c r="OUG1" s="24"/>
      <c r="OUH1" s="24"/>
      <c r="OUI1" s="24"/>
      <c r="OUJ1" s="24"/>
      <c r="OUK1" s="24"/>
      <c r="OUL1" s="24"/>
      <c r="OUM1" s="24"/>
      <c r="OUN1" s="24"/>
      <c r="OUO1" s="24"/>
      <c r="OUP1" s="24"/>
      <c r="OUQ1" s="24"/>
      <c r="OUR1" s="24"/>
      <c r="OUS1" s="24"/>
      <c r="OUT1" s="24"/>
      <c r="OUU1" s="24"/>
      <c r="OUV1" s="24"/>
      <c r="OUW1" s="24"/>
      <c r="OUX1" s="24"/>
      <c r="OUY1" s="24"/>
      <c r="OUZ1" s="24"/>
      <c r="OVA1" s="24"/>
      <c r="OVB1" s="24"/>
      <c r="OVC1" s="24"/>
      <c r="OVD1" s="24"/>
      <c r="OVE1" s="24"/>
      <c r="OVF1" s="24"/>
      <c r="OVG1" s="24"/>
      <c r="OVH1" s="24"/>
      <c r="OVI1" s="24"/>
      <c r="OVJ1" s="24"/>
      <c r="OVK1" s="24"/>
      <c r="OVL1" s="24"/>
      <c r="OVM1" s="24"/>
      <c r="OVN1" s="24"/>
      <c r="OVO1" s="24"/>
      <c r="OVP1" s="24"/>
      <c r="OVQ1" s="24"/>
      <c r="OVR1" s="24"/>
      <c r="OVS1" s="24"/>
      <c r="OVT1" s="24"/>
      <c r="OVU1" s="24"/>
      <c r="OVV1" s="24"/>
      <c r="OVW1" s="24"/>
      <c r="OVX1" s="24"/>
      <c r="OVY1" s="24"/>
      <c r="OVZ1" s="24"/>
      <c r="OWA1" s="24"/>
      <c r="OWB1" s="24"/>
      <c r="OWC1" s="24"/>
      <c r="OWD1" s="24"/>
      <c r="OWE1" s="24"/>
      <c r="OWF1" s="24"/>
      <c r="OWG1" s="24"/>
      <c r="OWH1" s="24"/>
      <c r="OWI1" s="24"/>
      <c r="OWJ1" s="24"/>
      <c r="OWK1" s="24"/>
      <c r="OWL1" s="24"/>
      <c r="OWM1" s="24"/>
      <c r="OWN1" s="24"/>
      <c r="OWO1" s="24"/>
      <c r="OWP1" s="24"/>
      <c r="OWQ1" s="24"/>
      <c r="OWR1" s="24"/>
      <c r="OWS1" s="24"/>
      <c r="OWT1" s="24"/>
      <c r="OWU1" s="24"/>
      <c r="OWV1" s="24"/>
      <c r="OWW1" s="24"/>
      <c r="OWX1" s="24"/>
      <c r="OWY1" s="24"/>
      <c r="OWZ1" s="24"/>
      <c r="OXA1" s="24"/>
      <c r="OXB1" s="24"/>
      <c r="OXC1" s="24"/>
      <c r="OXD1" s="24"/>
      <c r="OXE1" s="24"/>
      <c r="OXF1" s="24"/>
      <c r="OXG1" s="24"/>
      <c r="OXH1" s="24"/>
      <c r="OXI1" s="24"/>
      <c r="OXJ1" s="24"/>
      <c r="OXK1" s="24"/>
      <c r="OXL1" s="24"/>
      <c r="OXM1" s="24"/>
      <c r="OXN1" s="24"/>
      <c r="OXO1" s="24"/>
      <c r="OXP1" s="24"/>
      <c r="OXQ1" s="24"/>
      <c r="OXR1" s="24"/>
      <c r="OXS1" s="24"/>
      <c r="OXT1" s="24"/>
      <c r="OXU1" s="24"/>
      <c r="OXV1" s="24"/>
      <c r="OXW1" s="24"/>
      <c r="OXX1" s="24"/>
      <c r="OXY1" s="24"/>
      <c r="OXZ1" s="24"/>
      <c r="OYA1" s="24"/>
      <c r="OYB1" s="24"/>
      <c r="OYC1" s="24"/>
      <c r="OYD1" s="24"/>
      <c r="OYE1" s="24"/>
      <c r="OYF1" s="24"/>
      <c r="OYG1" s="24"/>
      <c r="OYH1" s="24"/>
      <c r="OYI1" s="24"/>
      <c r="OYJ1" s="24"/>
      <c r="OYK1" s="24"/>
      <c r="OYL1" s="24"/>
      <c r="OYM1" s="24"/>
      <c r="OYN1" s="24"/>
      <c r="OYO1" s="24"/>
      <c r="OYP1" s="24"/>
      <c r="OYQ1" s="24"/>
      <c r="OYR1" s="24"/>
      <c r="OYS1" s="24"/>
      <c r="OYT1" s="24"/>
      <c r="OYU1" s="24"/>
      <c r="OYV1" s="24"/>
      <c r="OYW1" s="24"/>
      <c r="OYX1" s="24"/>
      <c r="OYY1" s="24"/>
      <c r="OYZ1" s="24"/>
      <c r="OZA1" s="24"/>
      <c r="OZB1" s="24"/>
      <c r="OZC1" s="24"/>
      <c r="OZD1" s="24"/>
      <c r="OZE1" s="24"/>
      <c r="OZF1" s="24"/>
      <c r="OZG1" s="24"/>
      <c r="OZH1" s="24"/>
      <c r="OZI1" s="24"/>
      <c r="OZJ1" s="24"/>
      <c r="OZK1" s="24"/>
      <c r="OZL1" s="24"/>
      <c r="OZM1" s="24"/>
      <c r="OZN1" s="24"/>
      <c r="OZO1" s="24"/>
      <c r="OZP1" s="24"/>
      <c r="OZQ1" s="24"/>
      <c r="OZR1" s="24"/>
      <c r="OZS1" s="24"/>
      <c r="OZT1" s="24"/>
      <c r="OZU1" s="24"/>
      <c r="OZV1" s="24"/>
      <c r="OZW1" s="24"/>
      <c r="OZX1" s="24"/>
      <c r="OZY1" s="24"/>
      <c r="OZZ1" s="24"/>
      <c r="PAA1" s="24"/>
      <c r="PAB1" s="24"/>
      <c r="PAC1" s="24"/>
      <c r="PAD1" s="24"/>
      <c r="PAE1" s="24"/>
      <c r="PAF1" s="24"/>
      <c r="PAG1" s="24"/>
      <c r="PAH1" s="24"/>
      <c r="PAI1" s="24"/>
      <c r="PAJ1" s="24"/>
      <c r="PAK1" s="24"/>
      <c r="PAL1" s="24"/>
      <c r="PAM1" s="24"/>
      <c r="PAN1" s="24"/>
      <c r="PAO1" s="24"/>
      <c r="PAP1" s="24"/>
      <c r="PAQ1" s="24"/>
      <c r="PAR1" s="24"/>
      <c r="PAS1" s="24"/>
      <c r="PAT1" s="24"/>
      <c r="PAU1" s="24"/>
      <c r="PAV1" s="24"/>
      <c r="PAW1" s="24"/>
      <c r="PAX1" s="24"/>
      <c r="PAY1" s="24"/>
      <c r="PAZ1" s="24"/>
      <c r="PBA1" s="24"/>
      <c r="PBB1" s="24"/>
      <c r="PBC1" s="24"/>
      <c r="PBD1" s="24"/>
      <c r="PBE1" s="24"/>
      <c r="PBF1" s="24"/>
      <c r="PBG1" s="24"/>
      <c r="PBH1" s="24"/>
      <c r="PBI1" s="24"/>
      <c r="PBJ1" s="24"/>
      <c r="PBK1" s="24"/>
      <c r="PBL1" s="24"/>
      <c r="PBM1" s="24"/>
      <c r="PBN1" s="24"/>
      <c r="PBO1" s="24"/>
      <c r="PBP1" s="24"/>
      <c r="PBQ1" s="24"/>
      <c r="PBR1" s="24"/>
      <c r="PBS1" s="24"/>
      <c r="PBT1" s="24"/>
      <c r="PBU1" s="24"/>
      <c r="PBV1" s="24"/>
      <c r="PBW1" s="24"/>
      <c r="PBX1" s="24"/>
      <c r="PBY1" s="24"/>
      <c r="PBZ1" s="24"/>
      <c r="PCA1" s="24"/>
      <c r="PCB1" s="24"/>
      <c r="PCC1" s="24"/>
      <c r="PCD1" s="24"/>
      <c r="PCE1" s="24"/>
      <c r="PCF1" s="24"/>
      <c r="PCG1" s="24"/>
      <c r="PCH1" s="24"/>
      <c r="PCI1" s="24"/>
      <c r="PCJ1" s="24"/>
      <c r="PCK1" s="24"/>
      <c r="PCL1" s="24"/>
      <c r="PCM1" s="24"/>
      <c r="PCN1" s="24"/>
      <c r="PCO1" s="24"/>
      <c r="PCP1" s="24"/>
      <c r="PCQ1" s="24"/>
      <c r="PCR1" s="24"/>
      <c r="PCS1" s="24"/>
      <c r="PCT1" s="24"/>
      <c r="PCU1" s="24"/>
      <c r="PCV1" s="24"/>
      <c r="PCW1" s="24"/>
      <c r="PCX1" s="24"/>
      <c r="PCY1" s="24"/>
      <c r="PCZ1" s="24"/>
      <c r="PDA1" s="24"/>
      <c r="PDB1" s="24"/>
      <c r="PDC1" s="24"/>
      <c r="PDD1" s="24"/>
      <c r="PDE1" s="24"/>
      <c r="PDF1" s="24"/>
      <c r="PDG1" s="24"/>
      <c r="PDH1" s="24"/>
      <c r="PDI1" s="24"/>
      <c r="PDJ1" s="24"/>
      <c r="PDK1" s="24"/>
      <c r="PDL1" s="24"/>
      <c r="PDM1" s="24"/>
      <c r="PDN1" s="24"/>
      <c r="PDO1" s="24"/>
      <c r="PDP1" s="24"/>
      <c r="PDQ1" s="24"/>
      <c r="PDR1" s="24"/>
      <c r="PDS1" s="24"/>
      <c r="PDT1" s="24"/>
      <c r="PDU1" s="24"/>
      <c r="PDV1" s="24"/>
      <c r="PDW1" s="24"/>
      <c r="PDX1" s="24"/>
      <c r="PDY1" s="24"/>
      <c r="PDZ1" s="24"/>
      <c r="PEA1" s="24"/>
      <c r="PEB1" s="24"/>
      <c r="PEC1" s="24"/>
      <c r="PED1" s="24"/>
      <c r="PEE1" s="24"/>
      <c r="PEF1" s="24"/>
      <c r="PEG1" s="24"/>
      <c r="PEH1" s="24"/>
      <c r="PEI1" s="24"/>
      <c r="PEJ1" s="24"/>
      <c r="PEK1" s="24"/>
      <c r="PEL1" s="24"/>
      <c r="PEM1" s="24"/>
      <c r="PEN1" s="24"/>
      <c r="PEO1" s="24"/>
      <c r="PEP1" s="24"/>
      <c r="PEQ1" s="24"/>
      <c r="PER1" s="24"/>
      <c r="PES1" s="24"/>
      <c r="PET1" s="24"/>
      <c r="PEU1" s="24"/>
      <c r="PEV1" s="24"/>
      <c r="PEW1" s="24"/>
      <c r="PEX1" s="24"/>
      <c r="PEY1" s="24"/>
      <c r="PEZ1" s="24"/>
      <c r="PFA1" s="24"/>
      <c r="PFB1" s="24"/>
      <c r="PFC1" s="24"/>
      <c r="PFD1" s="24"/>
      <c r="PFE1" s="24"/>
      <c r="PFF1" s="24"/>
      <c r="PFG1" s="24"/>
      <c r="PFH1" s="24"/>
      <c r="PFI1" s="24"/>
      <c r="PFJ1" s="24"/>
      <c r="PFK1" s="24"/>
      <c r="PFL1" s="24"/>
      <c r="PFM1" s="24"/>
      <c r="PFN1" s="24"/>
      <c r="PFO1" s="24"/>
      <c r="PFP1" s="24"/>
      <c r="PFQ1" s="24"/>
      <c r="PFR1" s="24"/>
      <c r="PFS1" s="24"/>
      <c r="PFT1" s="24"/>
      <c r="PFU1" s="24"/>
      <c r="PFV1" s="24"/>
      <c r="PFW1" s="24"/>
      <c r="PFX1" s="24"/>
      <c r="PFY1" s="24"/>
      <c r="PFZ1" s="24"/>
      <c r="PGA1" s="24"/>
      <c r="PGB1" s="24"/>
      <c r="PGC1" s="24"/>
      <c r="PGD1" s="24"/>
      <c r="PGE1" s="24"/>
      <c r="PGF1" s="24"/>
      <c r="PGG1" s="24"/>
      <c r="PGH1" s="24"/>
      <c r="PGI1" s="24"/>
      <c r="PGJ1" s="24"/>
      <c r="PGK1" s="24"/>
      <c r="PGL1" s="24"/>
      <c r="PGM1" s="24"/>
      <c r="PGN1" s="24"/>
      <c r="PGO1" s="24"/>
      <c r="PGP1" s="24"/>
      <c r="PGQ1" s="24"/>
      <c r="PGR1" s="24"/>
      <c r="PGS1" s="24"/>
      <c r="PGT1" s="24"/>
      <c r="PGU1" s="24"/>
      <c r="PGV1" s="24"/>
      <c r="PGW1" s="24"/>
      <c r="PGX1" s="24"/>
      <c r="PGY1" s="24"/>
      <c r="PGZ1" s="24"/>
      <c r="PHA1" s="24"/>
      <c r="PHB1" s="24"/>
      <c r="PHC1" s="24"/>
      <c r="PHD1" s="24"/>
      <c r="PHE1" s="24"/>
      <c r="PHF1" s="24"/>
      <c r="PHG1" s="24"/>
      <c r="PHH1" s="24"/>
      <c r="PHI1" s="24"/>
      <c r="PHJ1" s="24"/>
      <c r="PHK1" s="24"/>
      <c r="PHL1" s="24"/>
      <c r="PHM1" s="24"/>
      <c r="PHN1" s="24"/>
      <c r="PHO1" s="24"/>
      <c r="PHP1" s="24"/>
      <c r="PHQ1" s="24"/>
      <c r="PHR1" s="24"/>
      <c r="PHS1" s="24"/>
      <c r="PHT1" s="24"/>
      <c r="PHU1" s="24"/>
      <c r="PHV1" s="24"/>
      <c r="PHW1" s="24"/>
      <c r="PHX1" s="24"/>
      <c r="PHY1" s="24"/>
      <c r="PHZ1" s="24"/>
      <c r="PIA1" s="24"/>
      <c r="PIB1" s="24"/>
      <c r="PIC1" s="24"/>
      <c r="PID1" s="24"/>
      <c r="PIE1" s="24"/>
      <c r="PIF1" s="24"/>
      <c r="PIG1" s="24"/>
      <c r="PIH1" s="24"/>
      <c r="PII1" s="24"/>
      <c r="PIJ1" s="24"/>
      <c r="PIK1" s="24"/>
      <c r="PIL1" s="24"/>
      <c r="PIM1" s="24"/>
      <c r="PIN1" s="24"/>
      <c r="PIO1" s="24"/>
      <c r="PIP1" s="24"/>
      <c r="PIQ1" s="24"/>
      <c r="PIR1" s="24"/>
      <c r="PIS1" s="24"/>
      <c r="PIT1" s="24"/>
      <c r="PIU1" s="24"/>
      <c r="PIV1" s="24"/>
      <c r="PIW1" s="24"/>
      <c r="PIX1" s="24"/>
      <c r="PIY1" s="24"/>
      <c r="PIZ1" s="24"/>
      <c r="PJA1" s="24"/>
      <c r="PJB1" s="24"/>
      <c r="PJC1" s="24"/>
      <c r="PJD1" s="24"/>
      <c r="PJE1" s="24"/>
      <c r="PJF1" s="24"/>
      <c r="PJG1" s="24"/>
      <c r="PJH1" s="24"/>
      <c r="PJI1" s="24"/>
      <c r="PJJ1" s="24"/>
      <c r="PJK1" s="24"/>
      <c r="PJL1" s="24"/>
      <c r="PJM1" s="24"/>
      <c r="PJN1" s="24"/>
      <c r="PJO1" s="24"/>
      <c r="PJP1" s="24"/>
      <c r="PJQ1" s="24"/>
      <c r="PJR1" s="24"/>
      <c r="PJS1" s="24"/>
      <c r="PJT1" s="24"/>
      <c r="PJU1" s="24"/>
      <c r="PJV1" s="24"/>
      <c r="PJW1" s="24"/>
      <c r="PJX1" s="24"/>
      <c r="PJY1" s="24"/>
      <c r="PJZ1" s="24"/>
      <c r="PKA1" s="24"/>
      <c r="PKB1" s="24"/>
      <c r="PKC1" s="24"/>
      <c r="PKD1" s="24"/>
      <c r="PKE1" s="24"/>
      <c r="PKF1" s="24"/>
      <c r="PKG1" s="24"/>
      <c r="PKH1" s="24"/>
      <c r="PKI1" s="24"/>
      <c r="PKJ1" s="24"/>
      <c r="PKK1" s="24"/>
      <c r="PKL1" s="24"/>
      <c r="PKM1" s="24"/>
      <c r="PKN1" s="24"/>
      <c r="PKO1" s="24"/>
      <c r="PKP1" s="24"/>
      <c r="PKQ1" s="24"/>
      <c r="PKR1" s="24"/>
      <c r="PKS1" s="24"/>
      <c r="PKT1" s="24"/>
      <c r="PKU1" s="24"/>
      <c r="PKV1" s="24"/>
      <c r="PKW1" s="24"/>
      <c r="PKX1" s="24"/>
      <c r="PKY1" s="24"/>
      <c r="PKZ1" s="24"/>
      <c r="PLA1" s="24"/>
      <c r="PLB1" s="24"/>
      <c r="PLC1" s="24"/>
      <c r="PLD1" s="24"/>
      <c r="PLE1" s="24"/>
      <c r="PLF1" s="24"/>
      <c r="PLG1" s="24"/>
      <c r="PLH1" s="24"/>
      <c r="PLI1" s="24"/>
      <c r="PLJ1" s="24"/>
      <c r="PLK1" s="24"/>
      <c r="PLL1" s="24"/>
      <c r="PLM1" s="24"/>
      <c r="PLN1" s="24"/>
      <c r="PLO1" s="24"/>
      <c r="PLP1" s="24"/>
      <c r="PLQ1" s="24"/>
      <c r="PLR1" s="24"/>
      <c r="PLS1" s="24"/>
      <c r="PLT1" s="24"/>
      <c r="PLU1" s="24"/>
      <c r="PLV1" s="24"/>
      <c r="PLW1" s="24"/>
      <c r="PLX1" s="24"/>
      <c r="PLY1" s="24"/>
      <c r="PLZ1" s="24"/>
      <c r="PMA1" s="24"/>
      <c r="PMB1" s="24"/>
      <c r="PMC1" s="24"/>
      <c r="PMD1" s="24"/>
      <c r="PME1" s="24"/>
      <c r="PMF1" s="24"/>
      <c r="PMG1" s="24"/>
      <c r="PMH1" s="24"/>
      <c r="PMI1" s="24"/>
      <c r="PMJ1" s="24"/>
      <c r="PMK1" s="24"/>
      <c r="PML1" s="24"/>
      <c r="PMM1" s="24"/>
      <c r="PMN1" s="24"/>
      <c r="PMO1" s="24"/>
      <c r="PMP1" s="24"/>
      <c r="PMQ1" s="24"/>
      <c r="PMR1" s="24"/>
      <c r="PMS1" s="24"/>
      <c r="PMT1" s="24"/>
      <c r="PMU1" s="24"/>
      <c r="PMV1" s="24"/>
      <c r="PMW1" s="24"/>
      <c r="PMX1" s="24"/>
      <c r="PMY1" s="24"/>
      <c r="PMZ1" s="24"/>
      <c r="PNA1" s="24"/>
      <c r="PNB1" s="24"/>
      <c r="PNC1" s="24"/>
      <c r="PND1" s="24"/>
      <c r="PNE1" s="24"/>
      <c r="PNF1" s="24"/>
      <c r="PNG1" s="24"/>
      <c r="PNH1" s="24"/>
      <c r="PNI1" s="24"/>
      <c r="PNJ1" s="24"/>
      <c r="PNK1" s="24"/>
      <c r="PNL1" s="24"/>
      <c r="PNM1" s="24"/>
      <c r="PNN1" s="24"/>
      <c r="PNO1" s="24"/>
      <c r="PNP1" s="24"/>
      <c r="PNQ1" s="24"/>
      <c r="PNR1" s="24"/>
      <c r="PNS1" s="24"/>
      <c r="PNT1" s="24"/>
      <c r="PNU1" s="24"/>
      <c r="PNV1" s="24"/>
      <c r="PNW1" s="24"/>
      <c r="PNX1" s="24"/>
      <c r="PNY1" s="24"/>
      <c r="PNZ1" s="24"/>
      <c r="POA1" s="24"/>
      <c r="POB1" s="24"/>
      <c r="POC1" s="24"/>
      <c r="POD1" s="24"/>
      <c r="POE1" s="24"/>
      <c r="POF1" s="24"/>
      <c r="POG1" s="24"/>
      <c r="POH1" s="24"/>
      <c r="POI1" s="24"/>
      <c r="POJ1" s="24"/>
      <c r="POK1" s="24"/>
      <c r="POL1" s="24"/>
      <c r="POM1" s="24"/>
      <c r="PON1" s="24"/>
      <c r="POO1" s="24"/>
      <c r="POP1" s="24"/>
      <c r="POQ1" s="24"/>
      <c r="POR1" s="24"/>
      <c r="POS1" s="24"/>
      <c r="POT1" s="24"/>
      <c r="POU1" s="24"/>
      <c r="POV1" s="24"/>
      <c r="POW1" s="24"/>
      <c r="POX1" s="24"/>
      <c r="POY1" s="24"/>
      <c r="POZ1" s="24"/>
      <c r="PPA1" s="24"/>
      <c r="PPB1" s="24"/>
      <c r="PPC1" s="24"/>
      <c r="PPD1" s="24"/>
      <c r="PPE1" s="24"/>
      <c r="PPF1" s="24"/>
      <c r="PPG1" s="24"/>
      <c r="PPH1" s="24"/>
      <c r="PPI1" s="24"/>
      <c r="PPJ1" s="24"/>
      <c r="PPK1" s="24"/>
      <c r="PPL1" s="24"/>
      <c r="PPM1" s="24"/>
      <c r="PPN1" s="24"/>
      <c r="PPO1" s="24"/>
      <c r="PPP1" s="24"/>
      <c r="PPQ1" s="24"/>
      <c r="PPR1" s="24"/>
      <c r="PPS1" s="24"/>
      <c r="PPT1" s="24"/>
      <c r="PPU1" s="24"/>
      <c r="PPV1" s="24"/>
      <c r="PPW1" s="24"/>
      <c r="PPX1" s="24"/>
      <c r="PPY1" s="24"/>
      <c r="PPZ1" s="24"/>
      <c r="PQA1" s="24"/>
      <c r="PQB1" s="24"/>
      <c r="PQC1" s="24"/>
      <c r="PQD1" s="24"/>
      <c r="PQE1" s="24"/>
      <c r="PQF1" s="24"/>
      <c r="PQG1" s="24"/>
      <c r="PQH1" s="24"/>
      <c r="PQI1" s="24"/>
      <c r="PQJ1" s="24"/>
      <c r="PQK1" s="24"/>
      <c r="PQL1" s="24"/>
      <c r="PQM1" s="24"/>
      <c r="PQN1" s="24"/>
      <c r="PQO1" s="24"/>
      <c r="PQP1" s="24"/>
      <c r="PQQ1" s="24"/>
      <c r="PQR1" s="24"/>
      <c r="PQS1" s="24"/>
      <c r="PQT1" s="24"/>
      <c r="PQU1" s="24"/>
      <c r="PQV1" s="24"/>
      <c r="PQW1" s="24"/>
      <c r="PQX1" s="24"/>
      <c r="PQY1" s="24"/>
      <c r="PQZ1" s="24"/>
      <c r="PRA1" s="24"/>
      <c r="PRB1" s="24"/>
      <c r="PRC1" s="24"/>
      <c r="PRD1" s="24"/>
      <c r="PRE1" s="24"/>
      <c r="PRF1" s="24"/>
      <c r="PRG1" s="24"/>
      <c r="PRH1" s="24"/>
      <c r="PRI1" s="24"/>
      <c r="PRJ1" s="24"/>
      <c r="PRK1" s="24"/>
      <c r="PRL1" s="24"/>
      <c r="PRM1" s="24"/>
      <c r="PRN1" s="24"/>
      <c r="PRO1" s="24"/>
      <c r="PRP1" s="24"/>
      <c r="PRQ1" s="24"/>
      <c r="PRR1" s="24"/>
      <c r="PRS1" s="24"/>
      <c r="PRT1" s="24"/>
      <c r="PRU1" s="24"/>
      <c r="PRV1" s="24"/>
      <c r="PRW1" s="24"/>
      <c r="PRX1" s="24"/>
      <c r="PRY1" s="24"/>
      <c r="PRZ1" s="24"/>
      <c r="PSA1" s="24"/>
      <c r="PSB1" s="24"/>
      <c r="PSC1" s="24"/>
      <c r="PSD1" s="24"/>
      <c r="PSE1" s="24"/>
      <c r="PSF1" s="24"/>
      <c r="PSG1" s="24"/>
      <c r="PSH1" s="24"/>
      <c r="PSI1" s="24"/>
      <c r="PSJ1" s="24"/>
      <c r="PSK1" s="24"/>
      <c r="PSL1" s="24"/>
      <c r="PSM1" s="24"/>
      <c r="PSN1" s="24"/>
      <c r="PSO1" s="24"/>
      <c r="PSP1" s="24"/>
      <c r="PSQ1" s="24"/>
      <c r="PSR1" s="24"/>
      <c r="PSS1" s="24"/>
      <c r="PST1" s="24"/>
      <c r="PSU1" s="24"/>
      <c r="PSV1" s="24"/>
      <c r="PSW1" s="24"/>
      <c r="PSX1" s="24"/>
      <c r="PSY1" s="24"/>
      <c r="PSZ1" s="24"/>
      <c r="PTA1" s="24"/>
      <c r="PTB1" s="24"/>
      <c r="PTC1" s="24"/>
      <c r="PTD1" s="24"/>
      <c r="PTE1" s="24"/>
      <c r="PTF1" s="24"/>
      <c r="PTG1" s="24"/>
      <c r="PTH1" s="24"/>
      <c r="PTI1" s="24"/>
      <c r="PTJ1" s="24"/>
      <c r="PTK1" s="24"/>
      <c r="PTL1" s="24"/>
      <c r="PTM1" s="24"/>
      <c r="PTN1" s="24"/>
      <c r="PTO1" s="24"/>
      <c r="PTP1" s="24"/>
      <c r="PTQ1" s="24"/>
      <c r="PTR1" s="24"/>
      <c r="PTS1" s="24"/>
      <c r="PTT1" s="24"/>
      <c r="PTU1" s="24"/>
      <c r="PTV1" s="24"/>
      <c r="PTW1" s="24"/>
      <c r="PTX1" s="24"/>
      <c r="PTY1" s="24"/>
      <c r="PTZ1" s="24"/>
      <c r="PUA1" s="24"/>
      <c r="PUB1" s="24"/>
      <c r="PUC1" s="24"/>
      <c r="PUD1" s="24"/>
      <c r="PUE1" s="24"/>
      <c r="PUF1" s="24"/>
      <c r="PUG1" s="24"/>
      <c r="PUH1" s="24"/>
      <c r="PUI1" s="24"/>
      <c r="PUJ1" s="24"/>
      <c r="PUK1" s="24"/>
      <c r="PUL1" s="24"/>
      <c r="PUM1" s="24"/>
      <c r="PUN1" s="24"/>
      <c r="PUO1" s="24"/>
      <c r="PUP1" s="24"/>
      <c r="PUQ1" s="24"/>
      <c r="PUR1" s="24"/>
      <c r="PUS1" s="24"/>
      <c r="PUT1" s="24"/>
      <c r="PUU1" s="24"/>
      <c r="PUV1" s="24"/>
      <c r="PUW1" s="24"/>
      <c r="PUX1" s="24"/>
      <c r="PUY1" s="24"/>
      <c r="PUZ1" s="24"/>
      <c r="PVA1" s="24"/>
      <c r="PVB1" s="24"/>
      <c r="PVC1" s="24"/>
      <c r="PVD1" s="24"/>
      <c r="PVE1" s="24"/>
      <c r="PVF1" s="24"/>
      <c r="PVG1" s="24"/>
      <c r="PVH1" s="24"/>
      <c r="PVI1" s="24"/>
      <c r="PVJ1" s="24"/>
      <c r="PVK1" s="24"/>
      <c r="PVL1" s="24"/>
      <c r="PVM1" s="24"/>
      <c r="PVN1" s="24"/>
      <c r="PVO1" s="24"/>
      <c r="PVP1" s="24"/>
      <c r="PVQ1" s="24"/>
      <c r="PVR1" s="24"/>
      <c r="PVS1" s="24"/>
      <c r="PVT1" s="24"/>
      <c r="PVU1" s="24"/>
      <c r="PVV1" s="24"/>
      <c r="PVW1" s="24"/>
      <c r="PVX1" s="24"/>
      <c r="PVY1" s="24"/>
      <c r="PVZ1" s="24"/>
      <c r="PWA1" s="24"/>
      <c r="PWB1" s="24"/>
      <c r="PWC1" s="24"/>
      <c r="PWD1" s="24"/>
      <c r="PWE1" s="24"/>
      <c r="PWF1" s="24"/>
      <c r="PWG1" s="24"/>
      <c r="PWH1" s="24"/>
      <c r="PWI1" s="24"/>
      <c r="PWJ1" s="24"/>
      <c r="PWK1" s="24"/>
      <c r="PWL1" s="24"/>
      <c r="PWM1" s="24"/>
      <c r="PWN1" s="24"/>
      <c r="PWO1" s="24"/>
      <c r="PWP1" s="24"/>
      <c r="PWQ1" s="24"/>
      <c r="PWR1" s="24"/>
      <c r="PWS1" s="24"/>
      <c r="PWT1" s="24"/>
      <c r="PWU1" s="24"/>
      <c r="PWV1" s="24"/>
      <c r="PWW1" s="24"/>
      <c r="PWX1" s="24"/>
      <c r="PWY1" s="24"/>
      <c r="PWZ1" s="24"/>
      <c r="PXA1" s="24"/>
      <c r="PXB1" s="24"/>
      <c r="PXC1" s="24"/>
      <c r="PXD1" s="24"/>
      <c r="PXE1" s="24"/>
      <c r="PXF1" s="24"/>
      <c r="PXG1" s="24"/>
      <c r="PXH1" s="24"/>
      <c r="PXI1" s="24"/>
      <c r="PXJ1" s="24"/>
      <c r="PXK1" s="24"/>
      <c r="PXL1" s="24"/>
      <c r="PXM1" s="24"/>
      <c r="PXN1" s="24"/>
      <c r="PXO1" s="24"/>
      <c r="PXP1" s="24"/>
      <c r="PXQ1" s="24"/>
      <c r="PXR1" s="24"/>
      <c r="PXS1" s="24"/>
      <c r="PXT1" s="24"/>
      <c r="PXU1" s="24"/>
      <c r="PXV1" s="24"/>
      <c r="PXW1" s="24"/>
      <c r="PXX1" s="24"/>
      <c r="PXY1" s="24"/>
      <c r="PXZ1" s="24"/>
      <c r="PYA1" s="24"/>
      <c r="PYB1" s="24"/>
      <c r="PYC1" s="24"/>
      <c r="PYD1" s="24"/>
      <c r="PYE1" s="24"/>
      <c r="PYF1" s="24"/>
      <c r="PYG1" s="24"/>
      <c r="PYH1" s="24"/>
      <c r="PYI1" s="24"/>
      <c r="PYJ1" s="24"/>
      <c r="PYK1" s="24"/>
      <c r="PYL1" s="24"/>
      <c r="PYM1" s="24"/>
      <c r="PYN1" s="24"/>
      <c r="PYO1" s="24"/>
      <c r="PYP1" s="24"/>
      <c r="PYQ1" s="24"/>
      <c r="PYR1" s="24"/>
      <c r="PYS1" s="24"/>
      <c r="PYT1" s="24"/>
      <c r="PYU1" s="24"/>
      <c r="PYV1" s="24"/>
      <c r="PYW1" s="24"/>
      <c r="PYX1" s="24"/>
      <c r="PYY1" s="24"/>
      <c r="PYZ1" s="24"/>
      <c r="PZA1" s="24"/>
      <c r="PZB1" s="24"/>
      <c r="PZC1" s="24"/>
      <c r="PZD1" s="24"/>
      <c r="PZE1" s="24"/>
      <c r="PZF1" s="24"/>
      <c r="PZG1" s="24"/>
      <c r="PZH1" s="24"/>
      <c r="PZI1" s="24"/>
      <c r="PZJ1" s="24"/>
      <c r="PZK1" s="24"/>
      <c r="PZL1" s="24"/>
      <c r="PZM1" s="24"/>
      <c r="PZN1" s="24"/>
      <c r="PZO1" s="24"/>
      <c r="PZP1" s="24"/>
      <c r="PZQ1" s="24"/>
      <c r="PZR1" s="24"/>
      <c r="PZS1" s="24"/>
      <c r="PZT1" s="24"/>
      <c r="PZU1" s="24"/>
      <c r="PZV1" s="24"/>
      <c r="PZW1" s="24"/>
      <c r="PZX1" s="24"/>
      <c r="PZY1" s="24"/>
      <c r="PZZ1" s="24"/>
      <c r="QAA1" s="24"/>
      <c r="QAB1" s="24"/>
      <c r="QAC1" s="24"/>
      <c r="QAD1" s="24"/>
      <c r="QAE1" s="24"/>
      <c r="QAF1" s="24"/>
      <c r="QAG1" s="24"/>
      <c r="QAH1" s="24"/>
      <c r="QAI1" s="24"/>
      <c r="QAJ1" s="24"/>
      <c r="QAK1" s="24"/>
      <c r="QAL1" s="24"/>
      <c r="QAM1" s="24"/>
      <c r="QAN1" s="24"/>
      <c r="QAO1" s="24"/>
      <c r="QAP1" s="24"/>
      <c r="QAQ1" s="24"/>
      <c r="QAR1" s="24"/>
      <c r="QAS1" s="24"/>
      <c r="QAT1" s="24"/>
      <c r="QAU1" s="24"/>
      <c r="QAV1" s="24"/>
      <c r="QAW1" s="24"/>
      <c r="QAX1" s="24"/>
      <c r="QAY1" s="24"/>
      <c r="QAZ1" s="24"/>
      <c r="QBA1" s="24"/>
      <c r="QBB1" s="24"/>
      <c r="QBC1" s="24"/>
      <c r="QBD1" s="24"/>
      <c r="QBE1" s="24"/>
      <c r="QBF1" s="24"/>
      <c r="QBG1" s="24"/>
      <c r="QBH1" s="24"/>
      <c r="QBI1" s="24"/>
      <c r="QBJ1" s="24"/>
      <c r="QBK1" s="24"/>
      <c r="QBL1" s="24"/>
      <c r="QBM1" s="24"/>
      <c r="QBN1" s="24"/>
      <c r="QBO1" s="24"/>
      <c r="QBP1" s="24"/>
      <c r="QBQ1" s="24"/>
      <c r="QBR1" s="24"/>
      <c r="QBS1" s="24"/>
      <c r="QBT1" s="24"/>
      <c r="QBU1" s="24"/>
      <c r="QBV1" s="24"/>
      <c r="QBW1" s="24"/>
      <c r="QBX1" s="24"/>
      <c r="QBY1" s="24"/>
      <c r="QBZ1" s="24"/>
      <c r="QCA1" s="24"/>
      <c r="QCB1" s="24"/>
      <c r="QCC1" s="24"/>
      <c r="QCD1" s="24"/>
      <c r="QCE1" s="24"/>
      <c r="QCF1" s="24"/>
      <c r="QCG1" s="24"/>
      <c r="QCH1" s="24"/>
      <c r="QCI1" s="24"/>
      <c r="QCJ1" s="24"/>
      <c r="QCK1" s="24"/>
      <c r="QCL1" s="24"/>
      <c r="QCM1" s="24"/>
      <c r="QCN1" s="24"/>
      <c r="QCO1" s="24"/>
      <c r="QCP1" s="24"/>
      <c r="QCQ1" s="24"/>
      <c r="QCR1" s="24"/>
      <c r="QCS1" s="24"/>
      <c r="QCT1" s="24"/>
      <c r="QCU1" s="24"/>
      <c r="QCV1" s="24"/>
      <c r="QCW1" s="24"/>
      <c r="QCX1" s="24"/>
      <c r="QCY1" s="24"/>
      <c r="QCZ1" s="24"/>
      <c r="QDA1" s="24"/>
      <c r="QDB1" s="24"/>
      <c r="QDC1" s="24"/>
      <c r="QDD1" s="24"/>
      <c r="QDE1" s="24"/>
      <c r="QDF1" s="24"/>
      <c r="QDG1" s="24"/>
      <c r="QDH1" s="24"/>
      <c r="QDI1" s="24"/>
      <c r="QDJ1" s="24"/>
      <c r="QDK1" s="24"/>
      <c r="QDL1" s="24"/>
      <c r="QDM1" s="24"/>
      <c r="QDN1" s="24"/>
      <c r="QDO1" s="24"/>
      <c r="QDP1" s="24"/>
      <c r="QDQ1" s="24"/>
      <c r="QDR1" s="24"/>
      <c r="QDS1" s="24"/>
      <c r="QDT1" s="24"/>
      <c r="QDU1" s="24"/>
      <c r="QDV1" s="24"/>
      <c r="QDW1" s="24"/>
      <c r="QDX1" s="24"/>
      <c r="QDY1" s="24"/>
      <c r="QDZ1" s="24"/>
      <c r="QEA1" s="24"/>
      <c r="QEB1" s="24"/>
      <c r="QEC1" s="24"/>
      <c r="QED1" s="24"/>
      <c r="QEE1" s="24"/>
      <c r="QEF1" s="24"/>
      <c r="QEG1" s="24"/>
      <c r="QEH1" s="24"/>
      <c r="QEI1" s="24"/>
      <c r="QEJ1" s="24"/>
      <c r="QEK1" s="24"/>
      <c r="QEL1" s="24"/>
      <c r="QEM1" s="24"/>
      <c r="QEN1" s="24"/>
      <c r="QEO1" s="24"/>
      <c r="QEP1" s="24"/>
      <c r="QEQ1" s="24"/>
      <c r="QER1" s="24"/>
      <c r="QES1" s="24"/>
      <c r="QET1" s="24"/>
      <c r="QEU1" s="24"/>
      <c r="QEV1" s="24"/>
      <c r="QEW1" s="24"/>
      <c r="QEX1" s="24"/>
      <c r="QEY1" s="24"/>
      <c r="QEZ1" s="24"/>
      <c r="QFA1" s="24"/>
      <c r="QFB1" s="24"/>
      <c r="QFC1" s="24"/>
      <c r="QFD1" s="24"/>
      <c r="QFE1" s="24"/>
      <c r="QFF1" s="24"/>
      <c r="QFG1" s="24"/>
      <c r="QFH1" s="24"/>
      <c r="QFI1" s="24"/>
      <c r="QFJ1" s="24"/>
      <c r="QFK1" s="24"/>
      <c r="QFL1" s="24"/>
      <c r="QFM1" s="24"/>
      <c r="QFN1" s="24"/>
      <c r="QFO1" s="24"/>
      <c r="QFP1" s="24"/>
      <c r="QFQ1" s="24"/>
      <c r="QFR1" s="24"/>
      <c r="QFS1" s="24"/>
      <c r="QFT1" s="24"/>
      <c r="QFU1" s="24"/>
      <c r="QFV1" s="24"/>
      <c r="QFW1" s="24"/>
      <c r="QFX1" s="24"/>
      <c r="QFY1" s="24"/>
      <c r="QFZ1" s="24"/>
      <c r="QGA1" s="24"/>
      <c r="QGB1" s="24"/>
      <c r="QGC1" s="24"/>
      <c r="QGD1" s="24"/>
      <c r="QGE1" s="24"/>
      <c r="QGF1" s="24"/>
      <c r="QGG1" s="24"/>
      <c r="QGH1" s="24"/>
      <c r="QGI1" s="24"/>
      <c r="QGJ1" s="24"/>
      <c r="QGK1" s="24"/>
      <c r="QGL1" s="24"/>
      <c r="QGM1" s="24"/>
      <c r="QGN1" s="24"/>
      <c r="QGO1" s="24"/>
      <c r="QGP1" s="24"/>
      <c r="QGQ1" s="24"/>
      <c r="QGR1" s="24"/>
      <c r="QGS1" s="24"/>
      <c r="QGT1" s="24"/>
      <c r="QGU1" s="24"/>
      <c r="QGV1" s="24"/>
      <c r="QGW1" s="24"/>
      <c r="QGX1" s="24"/>
      <c r="QGY1" s="24"/>
      <c r="QGZ1" s="24"/>
      <c r="QHA1" s="24"/>
      <c r="QHB1" s="24"/>
      <c r="QHC1" s="24"/>
      <c r="QHD1" s="24"/>
      <c r="QHE1" s="24"/>
      <c r="QHF1" s="24"/>
      <c r="QHG1" s="24"/>
      <c r="QHH1" s="24"/>
      <c r="QHI1" s="24"/>
      <c r="QHJ1" s="24"/>
      <c r="QHK1" s="24"/>
      <c r="QHL1" s="24"/>
      <c r="QHM1" s="24"/>
      <c r="QHN1" s="24"/>
      <c r="QHO1" s="24"/>
      <c r="QHP1" s="24"/>
      <c r="QHQ1" s="24"/>
      <c r="QHR1" s="24"/>
      <c r="QHS1" s="24"/>
      <c r="QHT1" s="24"/>
      <c r="QHU1" s="24"/>
      <c r="QHV1" s="24"/>
      <c r="QHW1" s="24"/>
      <c r="QHX1" s="24"/>
      <c r="QHY1" s="24"/>
      <c r="QHZ1" s="24"/>
      <c r="QIA1" s="24"/>
      <c r="QIB1" s="24"/>
      <c r="QIC1" s="24"/>
      <c r="QID1" s="24"/>
      <c r="QIE1" s="24"/>
      <c r="QIF1" s="24"/>
      <c r="QIG1" s="24"/>
      <c r="QIH1" s="24"/>
      <c r="QII1" s="24"/>
      <c r="QIJ1" s="24"/>
      <c r="QIK1" s="24"/>
      <c r="QIL1" s="24"/>
      <c r="QIM1" s="24"/>
      <c r="QIN1" s="24"/>
      <c r="QIO1" s="24"/>
      <c r="QIP1" s="24"/>
      <c r="QIQ1" s="24"/>
      <c r="QIR1" s="24"/>
      <c r="QIS1" s="24"/>
      <c r="QIT1" s="24"/>
      <c r="QIU1" s="24"/>
      <c r="QIV1" s="24"/>
      <c r="QIW1" s="24"/>
      <c r="QIX1" s="24"/>
      <c r="QIY1" s="24"/>
      <c r="QIZ1" s="24"/>
      <c r="QJA1" s="24"/>
      <c r="QJB1" s="24"/>
      <c r="QJC1" s="24"/>
      <c r="QJD1" s="24"/>
      <c r="QJE1" s="24"/>
      <c r="QJF1" s="24"/>
      <c r="QJG1" s="24"/>
      <c r="QJH1" s="24"/>
      <c r="QJI1" s="24"/>
      <c r="QJJ1" s="24"/>
      <c r="QJK1" s="24"/>
      <c r="QJL1" s="24"/>
      <c r="QJM1" s="24"/>
      <c r="QJN1" s="24"/>
      <c r="QJO1" s="24"/>
      <c r="QJP1" s="24"/>
      <c r="QJQ1" s="24"/>
      <c r="QJR1" s="24"/>
      <c r="QJS1" s="24"/>
      <c r="QJT1" s="24"/>
      <c r="QJU1" s="24"/>
      <c r="QJV1" s="24"/>
      <c r="QJW1" s="24"/>
      <c r="QJX1" s="24"/>
      <c r="QJY1" s="24"/>
      <c r="QJZ1" s="24"/>
      <c r="QKA1" s="24"/>
      <c r="QKB1" s="24"/>
      <c r="QKC1" s="24"/>
      <c r="QKD1" s="24"/>
      <c r="QKE1" s="24"/>
      <c r="QKF1" s="24"/>
      <c r="QKG1" s="24"/>
      <c r="QKH1" s="24"/>
      <c r="QKI1" s="24"/>
      <c r="QKJ1" s="24"/>
      <c r="QKK1" s="24"/>
      <c r="QKL1" s="24"/>
      <c r="QKM1" s="24"/>
      <c r="QKN1" s="24"/>
      <c r="QKO1" s="24"/>
      <c r="QKP1" s="24"/>
      <c r="QKQ1" s="24"/>
      <c r="QKR1" s="24"/>
      <c r="QKS1" s="24"/>
      <c r="QKT1" s="24"/>
      <c r="QKU1" s="24"/>
      <c r="QKV1" s="24"/>
      <c r="QKW1" s="24"/>
      <c r="QKX1" s="24"/>
      <c r="QKY1" s="24"/>
      <c r="QKZ1" s="24"/>
      <c r="QLA1" s="24"/>
      <c r="QLB1" s="24"/>
      <c r="QLC1" s="24"/>
      <c r="QLD1" s="24"/>
      <c r="QLE1" s="24"/>
      <c r="QLF1" s="24"/>
      <c r="QLG1" s="24"/>
      <c r="QLH1" s="24"/>
      <c r="QLI1" s="24"/>
      <c r="QLJ1" s="24"/>
      <c r="QLK1" s="24"/>
      <c r="QLL1" s="24"/>
      <c r="QLM1" s="24"/>
      <c r="QLN1" s="24"/>
      <c r="QLO1" s="24"/>
      <c r="QLP1" s="24"/>
      <c r="QLQ1" s="24"/>
      <c r="QLR1" s="24"/>
      <c r="QLS1" s="24"/>
      <c r="QLT1" s="24"/>
      <c r="QLU1" s="24"/>
      <c r="QLV1" s="24"/>
      <c r="QLW1" s="24"/>
      <c r="QLX1" s="24"/>
      <c r="QLY1" s="24"/>
      <c r="QLZ1" s="24"/>
      <c r="QMA1" s="24"/>
      <c r="QMB1" s="24"/>
      <c r="QMC1" s="24"/>
      <c r="QMD1" s="24"/>
      <c r="QME1" s="24"/>
      <c r="QMF1" s="24"/>
      <c r="QMG1" s="24"/>
      <c r="QMH1" s="24"/>
      <c r="QMI1" s="24"/>
      <c r="QMJ1" s="24"/>
      <c r="QMK1" s="24"/>
      <c r="QML1" s="24"/>
      <c r="QMM1" s="24"/>
      <c r="QMN1" s="24"/>
      <c r="QMO1" s="24"/>
      <c r="QMP1" s="24"/>
      <c r="QMQ1" s="24"/>
      <c r="QMR1" s="24"/>
      <c r="QMS1" s="24"/>
      <c r="QMT1" s="24"/>
      <c r="QMU1" s="24"/>
      <c r="QMV1" s="24"/>
      <c r="QMW1" s="24"/>
      <c r="QMX1" s="24"/>
      <c r="QMY1" s="24"/>
      <c r="QMZ1" s="24"/>
      <c r="QNA1" s="24"/>
      <c r="QNB1" s="24"/>
      <c r="QNC1" s="24"/>
      <c r="QND1" s="24"/>
      <c r="QNE1" s="24"/>
      <c r="QNF1" s="24"/>
      <c r="QNG1" s="24"/>
      <c r="QNH1" s="24"/>
      <c r="QNI1" s="24"/>
      <c r="QNJ1" s="24"/>
      <c r="QNK1" s="24"/>
      <c r="QNL1" s="24"/>
      <c r="QNM1" s="24"/>
      <c r="QNN1" s="24"/>
      <c r="QNO1" s="24"/>
      <c r="QNP1" s="24"/>
      <c r="QNQ1" s="24"/>
      <c r="QNR1" s="24"/>
      <c r="QNS1" s="24"/>
      <c r="QNT1" s="24"/>
      <c r="QNU1" s="24"/>
      <c r="QNV1" s="24"/>
      <c r="QNW1" s="24"/>
      <c r="QNX1" s="24"/>
      <c r="QNY1" s="24"/>
      <c r="QNZ1" s="24"/>
      <c r="QOA1" s="24"/>
      <c r="QOB1" s="24"/>
      <c r="QOC1" s="24"/>
      <c r="QOD1" s="24"/>
      <c r="QOE1" s="24"/>
      <c r="QOF1" s="24"/>
      <c r="QOG1" s="24"/>
      <c r="QOH1" s="24"/>
      <c r="QOI1" s="24"/>
      <c r="QOJ1" s="24"/>
      <c r="QOK1" s="24"/>
      <c r="QOL1" s="24"/>
      <c r="QOM1" s="24"/>
      <c r="QON1" s="24"/>
      <c r="QOO1" s="24"/>
      <c r="QOP1" s="24"/>
      <c r="QOQ1" s="24"/>
      <c r="QOR1" s="24"/>
      <c r="QOS1" s="24"/>
      <c r="QOT1" s="24"/>
      <c r="QOU1" s="24"/>
      <c r="QOV1" s="24"/>
      <c r="QOW1" s="24"/>
      <c r="QOX1" s="24"/>
      <c r="QOY1" s="24"/>
      <c r="QOZ1" s="24"/>
      <c r="QPA1" s="24"/>
      <c r="QPB1" s="24"/>
      <c r="QPC1" s="24"/>
      <c r="QPD1" s="24"/>
      <c r="QPE1" s="24"/>
      <c r="QPF1" s="24"/>
      <c r="QPG1" s="24"/>
      <c r="QPH1" s="24"/>
      <c r="QPI1" s="24"/>
      <c r="QPJ1" s="24"/>
      <c r="QPK1" s="24"/>
      <c r="QPL1" s="24"/>
      <c r="QPM1" s="24"/>
      <c r="QPN1" s="24"/>
      <c r="QPO1" s="24"/>
      <c r="QPP1" s="24"/>
      <c r="QPQ1" s="24"/>
      <c r="QPR1" s="24"/>
      <c r="QPS1" s="24"/>
      <c r="QPT1" s="24"/>
      <c r="QPU1" s="24"/>
      <c r="QPV1" s="24"/>
      <c r="QPW1" s="24"/>
      <c r="QPX1" s="24"/>
      <c r="QPY1" s="24"/>
      <c r="QPZ1" s="24"/>
      <c r="QQA1" s="24"/>
      <c r="QQB1" s="24"/>
      <c r="QQC1" s="24"/>
      <c r="QQD1" s="24"/>
      <c r="QQE1" s="24"/>
      <c r="QQF1" s="24"/>
      <c r="QQG1" s="24"/>
      <c r="QQH1" s="24"/>
      <c r="QQI1" s="24"/>
      <c r="QQJ1" s="24"/>
      <c r="QQK1" s="24"/>
      <c r="QQL1" s="24"/>
      <c r="QQM1" s="24"/>
      <c r="QQN1" s="24"/>
      <c r="QQO1" s="24"/>
      <c r="QQP1" s="24"/>
      <c r="QQQ1" s="24"/>
      <c r="QQR1" s="24"/>
      <c r="QQS1" s="24"/>
      <c r="QQT1" s="24"/>
      <c r="QQU1" s="24"/>
      <c r="QQV1" s="24"/>
      <c r="QQW1" s="24"/>
      <c r="QQX1" s="24"/>
      <c r="QQY1" s="24"/>
      <c r="QQZ1" s="24"/>
      <c r="QRA1" s="24"/>
      <c r="QRB1" s="24"/>
      <c r="QRC1" s="24"/>
      <c r="QRD1" s="24"/>
      <c r="QRE1" s="24"/>
      <c r="QRF1" s="24"/>
      <c r="QRG1" s="24"/>
      <c r="QRH1" s="24"/>
      <c r="QRI1" s="24"/>
      <c r="QRJ1" s="24"/>
      <c r="QRK1" s="24"/>
      <c r="QRL1" s="24"/>
      <c r="QRM1" s="24"/>
      <c r="QRN1" s="24"/>
      <c r="QRO1" s="24"/>
      <c r="QRP1" s="24"/>
      <c r="QRQ1" s="24"/>
      <c r="QRR1" s="24"/>
      <c r="QRS1" s="24"/>
      <c r="QRT1" s="24"/>
      <c r="QRU1" s="24"/>
      <c r="QRV1" s="24"/>
      <c r="QRW1" s="24"/>
      <c r="QRX1" s="24"/>
      <c r="QRY1" s="24"/>
      <c r="QRZ1" s="24"/>
      <c r="QSA1" s="24"/>
      <c r="QSB1" s="24"/>
      <c r="QSC1" s="24"/>
      <c r="QSD1" s="24"/>
      <c r="QSE1" s="24"/>
      <c r="QSF1" s="24"/>
      <c r="QSG1" s="24"/>
      <c r="QSH1" s="24"/>
      <c r="QSI1" s="24"/>
      <c r="QSJ1" s="24"/>
      <c r="QSK1" s="24"/>
      <c r="QSL1" s="24"/>
      <c r="QSM1" s="24"/>
      <c r="QSN1" s="24"/>
      <c r="QSO1" s="24"/>
      <c r="QSP1" s="24"/>
      <c r="QSQ1" s="24"/>
      <c r="QSR1" s="24"/>
      <c r="QSS1" s="24"/>
      <c r="QST1" s="24"/>
      <c r="QSU1" s="24"/>
      <c r="QSV1" s="24"/>
      <c r="QSW1" s="24"/>
      <c r="QSX1" s="24"/>
      <c r="QSY1" s="24"/>
      <c r="QSZ1" s="24"/>
      <c r="QTA1" s="24"/>
      <c r="QTB1" s="24"/>
      <c r="QTC1" s="24"/>
      <c r="QTD1" s="24"/>
      <c r="QTE1" s="24"/>
      <c r="QTF1" s="24"/>
      <c r="QTG1" s="24"/>
      <c r="QTH1" s="24"/>
      <c r="QTI1" s="24"/>
      <c r="QTJ1" s="24"/>
      <c r="QTK1" s="24"/>
      <c r="QTL1" s="24"/>
      <c r="QTM1" s="24"/>
      <c r="QTN1" s="24"/>
      <c r="QTO1" s="24"/>
      <c r="QTP1" s="24"/>
      <c r="QTQ1" s="24"/>
      <c r="QTR1" s="24"/>
      <c r="QTS1" s="24"/>
      <c r="QTT1" s="24"/>
      <c r="QTU1" s="24"/>
      <c r="QTV1" s="24"/>
      <c r="QTW1" s="24"/>
      <c r="QTX1" s="24"/>
      <c r="QTY1" s="24"/>
      <c r="QTZ1" s="24"/>
      <c r="QUA1" s="24"/>
      <c r="QUB1" s="24"/>
      <c r="QUC1" s="24"/>
      <c r="QUD1" s="24"/>
      <c r="QUE1" s="24"/>
      <c r="QUF1" s="24"/>
      <c r="QUG1" s="24"/>
      <c r="QUH1" s="24"/>
      <c r="QUI1" s="24"/>
      <c r="QUJ1" s="24"/>
      <c r="QUK1" s="24"/>
      <c r="QUL1" s="24"/>
      <c r="QUM1" s="24"/>
      <c r="QUN1" s="24"/>
      <c r="QUO1" s="24"/>
      <c r="QUP1" s="24"/>
      <c r="QUQ1" s="24"/>
      <c r="QUR1" s="24"/>
      <c r="QUS1" s="24"/>
      <c r="QUT1" s="24"/>
      <c r="QUU1" s="24"/>
      <c r="QUV1" s="24"/>
      <c r="QUW1" s="24"/>
      <c r="QUX1" s="24"/>
      <c r="QUY1" s="24"/>
      <c r="QUZ1" s="24"/>
      <c r="QVA1" s="24"/>
      <c r="QVB1" s="24"/>
      <c r="QVC1" s="24"/>
      <c r="QVD1" s="24"/>
      <c r="QVE1" s="24"/>
      <c r="QVF1" s="24"/>
      <c r="QVG1" s="24"/>
      <c r="QVH1" s="24"/>
      <c r="QVI1" s="24"/>
      <c r="QVJ1" s="24"/>
      <c r="QVK1" s="24"/>
      <c r="QVL1" s="24"/>
      <c r="QVM1" s="24"/>
      <c r="QVN1" s="24"/>
      <c r="QVO1" s="24"/>
      <c r="QVP1" s="24"/>
      <c r="QVQ1" s="24"/>
      <c r="QVR1" s="24"/>
      <c r="QVS1" s="24"/>
      <c r="QVT1" s="24"/>
      <c r="QVU1" s="24"/>
      <c r="QVV1" s="24"/>
      <c r="QVW1" s="24"/>
      <c r="QVX1" s="24"/>
      <c r="QVY1" s="24"/>
      <c r="QVZ1" s="24"/>
      <c r="QWA1" s="24"/>
      <c r="QWB1" s="24"/>
      <c r="QWC1" s="24"/>
      <c r="QWD1" s="24"/>
      <c r="QWE1" s="24"/>
      <c r="QWF1" s="24"/>
      <c r="QWG1" s="24"/>
      <c r="QWH1" s="24"/>
      <c r="QWI1" s="24"/>
      <c r="QWJ1" s="24"/>
      <c r="QWK1" s="24"/>
      <c r="QWL1" s="24"/>
      <c r="QWM1" s="24"/>
      <c r="QWN1" s="24"/>
      <c r="QWO1" s="24"/>
      <c r="QWP1" s="24"/>
      <c r="QWQ1" s="24"/>
      <c r="QWR1" s="24"/>
      <c r="QWS1" s="24"/>
      <c r="QWT1" s="24"/>
      <c r="QWU1" s="24"/>
      <c r="QWV1" s="24"/>
      <c r="QWW1" s="24"/>
      <c r="QWX1" s="24"/>
      <c r="QWY1" s="24"/>
      <c r="QWZ1" s="24"/>
      <c r="QXA1" s="24"/>
      <c r="QXB1" s="24"/>
      <c r="QXC1" s="24"/>
      <c r="QXD1" s="24"/>
      <c r="QXE1" s="24"/>
      <c r="QXF1" s="24"/>
      <c r="QXG1" s="24"/>
      <c r="QXH1" s="24"/>
      <c r="QXI1" s="24"/>
      <c r="QXJ1" s="24"/>
      <c r="QXK1" s="24"/>
      <c r="QXL1" s="24"/>
      <c r="QXM1" s="24"/>
      <c r="QXN1" s="24"/>
      <c r="QXO1" s="24"/>
      <c r="QXP1" s="24"/>
      <c r="QXQ1" s="24"/>
      <c r="QXR1" s="24"/>
      <c r="QXS1" s="24"/>
      <c r="QXT1" s="24"/>
      <c r="QXU1" s="24"/>
      <c r="QXV1" s="24"/>
      <c r="QXW1" s="24"/>
      <c r="QXX1" s="24"/>
      <c r="QXY1" s="24"/>
      <c r="QXZ1" s="24"/>
      <c r="QYA1" s="24"/>
      <c r="QYB1" s="24"/>
      <c r="QYC1" s="24"/>
      <c r="QYD1" s="24"/>
      <c r="QYE1" s="24"/>
      <c r="QYF1" s="24"/>
      <c r="QYG1" s="24"/>
      <c r="QYH1" s="24"/>
      <c r="QYI1" s="24"/>
      <c r="QYJ1" s="24"/>
      <c r="QYK1" s="24"/>
      <c r="QYL1" s="24"/>
      <c r="QYM1" s="24"/>
      <c r="QYN1" s="24"/>
      <c r="QYO1" s="24"/>
      <c r="QYP1" s="24"/>
      <c r="QYQ1" s="24"/>
      <c r="QYR1" s="24"/>
      <c r="QYS1" s="24"/>
      <c r="QYT1" s="24"/>
      <c r="QYU1" s="24"/>
      <c r="QYV1" s="24"/>
      <c r="QYW1" s="24"/>
      <c r="QYX1" s="24"/>
      <c r="QYY1" s="24"/>
      <c r="QYZ1" s="24"/>
      <c r="QZA1" s="24"/>
      <c r="QZB1" s="24"/>
      <c r="QZC1" s="24"/>
      <c r="QZD1" s="24"/>
      <c r="QZE1" s="24"/>
      <c r="QZF1" s="24"/>
      <c r="QZG1" s="24"/>
      <c r="QZH1" s="24"/>
      <c r="QZI1" s="24"/>
      <c r="QZJ1" s="24"/>
      <c r="QZK1" s="24"/>
      <c r="QZL1" s="24"/>
      <c r="QZM1" s="24"/>
      <c r="QZN1" s="24"/>
      <c r="QZO1" s="24"/>
      <c r="QZP1" s="24"/>
      <c r="QZQ1" s="24"/>
      <c r="QZR1" s="24"/>
      <c r="QZS1" s="24"/>
      <c r="QZT1" s="24"/>
      <c r="QZU1" s="24"/>
      <c r="QZV1" s="24"/>
      <c r="QZW1" s="24"/>
      <c r="QZX1" s="24"/>
      <c r="QZY1" s="24"/>
      <c r="QZZ1" s="24"/>
      <c r="RAA1" s="24"/>
      <c r="RAB1" s="24"/>
      <c r="RAC1" s="24"/>
      <c r="RAD1" s="24"/>
      <c r="RAE1" s="24"/>
      <c r="RAF1" s="24"/>
      <c r="RAG1" s="24"/>
      <c r="RAH1" s="24"/>
      <c r="RAI1" s="24"/>
      <c r="RAJ1" s="24"/>
      <c r="RAK1" s="24"/>
      <c r="RAL1" s="24"/>
      <c r="RAM1" s="24"/>
      <c r="RAN1" s="24"/>
      <c r="RAO1" s="24"/>
      <c r="RAP1" s="24"/>
      <c r="RAQ1" s="24"/>
      <c r="RAR1" s="24"/>
      <c r="RAS1" s="24"/>
      <c r="RAT1" s="24"/>
      <c r="RAU1" s="24"/>
      <c r="RAV1" s="24"/>
      <c r="RAW1" s="24"/>
      <c r="RAX1" s="24"/>
      <c r="RAY1" s="24"/>
      <c r="RAZ1" s="24"/>
      <c r="RBA1" s="24"/>
      <c r="RBB1" s="24"/>
      <c r="RBC1" s="24"/>
      <c r="RBD1" s="24"/>
      <c r="RBE1" s="24"/>
      <c r="RBF1" s="24"/>
      <c r="RBG1" s="24"/>
      <c r="RBH1" s="24"/>
      <c r="RBI1" s="24"/>
      <c r="RBJ1" s="24"/>
      <c r="RBK1" s="24"/>
      <c r="RBL1" s="24"/>
      <c r="RBM1" s="24"/>
      <c r="RBN1" s="24"/>
      <c r="RBO1" s="24"/>
      <c r="RBP1" s="24"/>
      <c r="RBQ1" s="24"/>
      <c r="RBR1" s="24"/>
      <c r="RBS1" s="24"/>
      <c r="RBT1" s="24"/>
      <c r="RBU1" s="24"/>
      <c r="RBV1" s="24"/>
      <c r="RBW1" s="24"/>
      <c r="RBX1" s="24"/>
      <c r="RBY1" s="24"/>
      <c r="RBZ1" s="24"/>
      <c r="RCA1" s="24"/>
      <c r="RCB1" s="24"/>
      <c r="RCC1" s="24"/>
      <c r="RCD1" s="24"/>
      <c r="RCE1" s="24"/>
      <c r="RCF1" s="24"/>
      <c r="RCG1" s="24"/>
      <c r="RCH1" s="24"/>
      <c r="RCI1" s="24"/>
      <c r="RCJ1" s="24"/>
      <c r="RCK1" s="24"/>
      <c r="RCL1" s="24"/>
      <c r="RCM1" s="24"/>
      <c r="RCN1" s="24"/>
      <c r="RCO1" s="24"/>
      <c r="RCP1" s="24"/>
      <c r="RCQ1" s="24"/>
      <c r="RCR1" s="24"/>
      <c r="RCS1" s="24"/>
      <c r="RCT1" s="24"/>
      <c r="RCU1" s="24"/>
      <c r="RCV1" s="24"/>
      <c r="RCW1" s="24"/>
      <c r="RCX1" s="24"/>
      <c r="RCY1" s="24"/>
      <c r="RCZ1" s="24"/>
      <c r="RDA1" s="24"/>
      <c r="RDB1" s="24"/>
      <c r="RDC1" s="24"/>
      <c r="RDD1" s="24"/>
      <c r="RDE1" s="24"/>
      <c r="RDF1" s="24"/>
      <c r="RDG1" s="24"/>
      <c r="RDH1" s="24"/>
      <c r="RDI1" s="24"/>
      <c r="RDJ1" s="24"/>
      <c r="RDK1" s="24"/>
      <c r="RDL1" s="24"/>
      <c r="RDM1" s="24"/>
      <c r="RDN1" s="24"/>
      <c r="RDO1" s="24"/>
      <c r="RDP1" s="24"/>
      <c r="RDQ1" s="24"/>
      <c r="RDR1" s="24"/>
      <c r="RDS1" s="24"/>
      <c r="RDT1" s="24"/>
      <c r="RDU1" s="24"/>
      <c r="RDV1" s="24"/>
      <c r="RDW1" s="24"/>
      <c r="RDX1" s="24"/>
      <c r="RDY1" s="24"/>
      <c r="RDZ1" s="24"/>
      <c r="REA1" s="24"/>
      <c r="REB1" s="24"/>
      <c r="REC1" s="24"/>
      <c r="RED1" s="24"/>
      <c r="REE1" s="24"/>
      <c r="REF1" s="24"/>
      <c r="REG1" s="24"/>
      <c r="REH1" s="24"/>
      <c r="REI1" s="24"/>
      <c r="REJ1" s="24"/>
      <c r="REK1" s="24"/>
      <c r="REL1" s="24"/>
      <c r="REM1" s="24"/>
      <c r="REN1" s="24"/>
      <c r="REO1" s="24"/>
      <c r="REP1" s="24"/>
      <c r="REQ1" s="24"/>
      <c r="RER1" s="24"/>
      <c r="RES1" s="24"/>
      <c r="RET1" s="24"/>
      <c r="REU1" s="24"/>
      <c r="REV1" s="24"/>
      <c r="REW1" s="24"/>
      <c r="REX1" s="24"/>
      <c r="REY1" s="24"/>
      <c r="REZ1" s="24"/>
      <c r="RFA1" s="24"/>
      <c r="RFB1" s="24"/>
      <c r="RFC1" s="24"/>
      <c r="RFD1" s="24"/>
      <c r="RFE1" s="24"/>
      <c r="RFF1" s="24"/>
      <c r="RFG1" s="24"/>
      <c r="RFH1" s="24"/>
      <c r="RFI1" s="24"/>
      <c r="RFJ1" s="24"/>
      <c r="RFK1" s="24"/>
      <c r="RFL1" s="24"/>
      <c r="RFM1" s="24"/>
      <c r="RFN1" s="24"/>
      <c r="RFO1" s="24"/>
      <c r="RFP1" s="24"/>
      <c r="RFQ1" s="24"/>
      <c r="RFR1" s="24"/>
      <c r="RFS1" s="24"/>
      <c r="RFT1" s="24"/>
      <c r="RFU1" s="24"/>
      <c r="RFV1" s="24"/>
      <c r="RFW1" s="24"/>
      <c r="RFX1" s="24"/>
      <c r="RFY1" s="24"/>
      <c r="RFZ1" s="24"/>
      <c r="RGA1" s="24"/>
      <c r="RGB1" s="24"/>
      <c r="RGC1" s="24"/>
      <c r="RGD1" s="24"/>
      <c r="RGE1" s="24"/>
      <c r="RGF1" s="24"/>
      <c r="RGG1" s="24"/>
      <c r="RGH1" s="24"/>
      <c r="RGI1" s="24"/>
      <c r="RGJ1" s="24"/>
      <c r="RGK1" s="24"/>
      <c r="RGL1" s="24"/>
      <c r="RGM1" s="24"/>
      <c r="RGN1" s="24"/>
      <c r="RGO1" s="24"/>
      <c r="RGP1" s="24"/>
      <c r="RGQ1" s="24"/>
      <c r="RGR1" s="24"/>
      <c r="RGS1" s="24"/>
      <c r="RGT1" s="24"/>
      <c r="RGU1" s="24"/>
      <c r="RGV1" s="24"/>
      <c r="RGW1" s="24"/>
      <c r="RGX1" s="24"/>
      <c r="RGY1" s="24"/>
      <c r="RGZ1" s="24"/>
      <c r="RHA1" s="24"/>
      <c r="RHB1" s="24"/>
      <c r="RHC1" s="24"/>
      <c r="RHD1" s="24"/>
      <c r="RHE1" s="24"/>
      <c r="RHF1" s="24"/>
      <c r="RHG1" s="24"/>
      <c r="RHH1" s="24"/>
      <c r="RHI1" s="24"/>
      <c r="RHJ1" s="24"/>
      <c r="RHK1" s="24"/>
      <c r="RHL1" s="24"/>
      <c r="RHM1" s="24"/>
      <c r="RHN1" s="24"/>
      <c r="RHO1" s="24"/>
      <c r="RHP1" s="24"/>
      <c r="RHQ1" s="24"/>
      <c r="RHR1" s="24"/>
      <c r="RHS1" s="24"/>
      <c r="RHT1" s="24"/>
      <c r="RHU1" s="24"/>
      <c r="RHV1" s="24"/>
      <c r="RHW1" s="24"/>
      <c r="RHX1" s="24"/>
      <c r="RHY1" s="24"/>
      <c r="RHZ1" s="24"/>
      <c r="RIA1" s="24"/>
      <c r="RIB1" s="24"/>
      <c r="RIC1" s="24"/>
      <c r="RID1" s="24"/>
      <c r="RIE1" s="24"/>
      <c r="RIF1" s="24"/>
      <c r="RIG1" s="24"/>
      <c r="RIH1" s="24"/>
      <c r="RII1" s="24"/>
      <c r="RIJ1" s="24"/>
      <c r="RIK1" s="24"/>
      <c r="RIL1" s="24"/>
      <c r="RIM1" s="24"/>
      <c r="RIN1" s="24"/>
      <c r="RIO1" s="24"/>
      <c r="RIP1" s="24"/>
      <c r="RIQ1" s="24"/>
      <c r="RIR1" s="24"/>
      <c r="RIS1" s="24"/>
      <c r="RIT1" s="24"/>
      <c r="RIU1" s="24"/>
      <c r="RIV1" s="24"/>
      <c r="RIW1" s="24"/>
      <c r="RIX1" s="24"/>
      <c r="RIY1" s="24"/>
      <c r="RIZ1" s="24"/>
      <c r="RJA1" s="24"/>
      <c r="RJB1" s="24"/>
      <c r="RJC1" s="24"/>
      <c r="RJD1" s="24"/>
      <c r="RJE1" s="24"/>
      <c r="RJF1" s="24"/>
      <c r="RJG1" s="24"/>
      <c r="RJH1" s="24"/>
      <c r="RJI1" s="24"/>
      <c r="RJJ1" s="24"/>
      <c r="RJK1" s="24"/>
      <c r="RJL1" s="24"/>
      <c r="RJM1" s="24"/>
      <c r="RJN1" s="24"/>
      <c r="RJO1" s="24"/>
      <c r="RJP1" s="24"/>
      <c r="RJQ1" s="24"/>
      <c r="RJR1" s="24"/>
      <c r="RJS1" s="24"/>
      <c r="RJT1" s="24"/>
      <c r="RJU1" s="24"/>
      <c r="RJV1" s="24"/>
      <c r="RJW1" s="24"/>
      <c r="RJX1" s="24"/>
      <c r="RJY1" s="24"/>
      <c r="RJZ1" s="24"/>
      <c r="RKA1" s="24"/>
      <c r="RKB1" s="24"/>
      <c r="RKC1" s="24"/>
      <c r="RKD1" s="24"/>
      <c r="RKE1" s="24"/>
      <c r="RKF1" s="24"/>
      <c r="RKG1" s="24"/>
      <c r="RKH1" s="24"/>
      <c r="RKI1" s="24"/>
      <c r="RKJ1" s="24"/>
      <c r="RKK1" s="24"/>
      <c r="RKL1" s="24"/>
      <c r="RKM1" s="24"/>
      <c r="RKN1" s="24"/>
      <c r="RKO1" s="24"/>
      <c r="RKP1" s="24"/>
      <c r="RKQ1" s="24"/>
      <c r="RKR1" s="24"/>
      <c r="RKS1" s="24"/>
      <c r="RKT1" s="24"/>
      <c r="RKU1" s="24"/>
      <c r="RKV1" s="24"/>
      <c r="RKW1" s="24"/>
      <c r="RKX1" s="24"/>
      <c r="RKY1" s="24"/>
      <c r="RKZ1" s="24"/>
      <c r="RLA1" s="24"/>
      <c r="RLB1" s="24"/>
      <c r="RLC1" s="24"/>
      <c r="RLD1" s="24"/>
      <c r="RLE1" s="24"/>
      <c r="RLF1" s="24"/>
      <c r="RLG1" s="24"/>
      <c r="RLH1" s="24"/>
      <c r="RLI1" s="24"/>
      <c r="RLJ1" s="24"/>
      <c r="RLK1" s="24"/>
      <c r="RLL1" s="24"/>
      <c r="RLM1" s="24"/>
      <c r="RLN1" s="24"/>
      <c r="RLO1" s="24"/>
      <c r="RLP1" s="24"/>
      <c r="RLQ1" s="24"/>
      <c r="RLR1" s="24"/>
      <c r="RLS1" s="24"/>
      <c r="RLT1" s="24"/>
      <c r="RLU1" s="24"/>
      <c r="RLV1" s="24"/>
      <c r="RLW1" s="24"/>
      <c r="RLX1" s="24"/>
      <c r="RLY1" s="24"/>
      <c r="RLZ1" s="24"/>
      <c r="RMA1" s="24"/>
      <c r="RMB1" s="24"/>
      <c r="RMC1" s="24"/>
      <c r="RMD1" s="24"/>
      <c r="RME1" s="24"/>
      <c r="RMF1" s="24"/>
      <c r="RMG1" s="24"/>
      <c r="RMH1" s="24"/>
      <c r="RMI1" s="24"/>
      <c r="RMJ1" s="24"/>
      <c r="RMK1" s="24"/>
      <c r="RML1" s="24"/>
      <c r="RMM1" s="24"/>
      <c r="RMN1" s="24"/>
      <c r="RMO1" s="24"/>
      <c r="RMP1" s="24"/>
      <c r="RMQ1" s="24"/>
      <c r="RMR1" s="24"/>
      <c r="RMS1" s="24"/>
      <c r="RMT1" s="24"/>
      <c r="RMU1" s="24"/>
      <c r="RMV1" s="24"/>
      <c r="RMW1" s="24"/>
      <c r="RMX1" s="24"/>
      <c r="RMY1" s="24"/>
      <c r="RMZ1" s="24"/>
      <c r="RNA1" s="24"/>
      <c r="RNB1" s="24"/>
      <c r="RNC1" s="24"/>
      <c r="RND1" s="24"/>
      <c r="RNE1" s="24"/>
      <c r="RNF1" s="24"/>
      <c r="RNG1" s="24"/>
      <c r="RNH1" s="24"/>
      <c r="RNI1" s="24"/>
      <c r="RNJ1" s="24"/>
      <c r="RNK1" s="24"/>
      <c r="RNL1" s="24"/>
      <c r="RNM1" s="24"/>
      <c r="RNN1" s="24"/>
      <c r="RNO1" s="24"/>
      <c r="RNP1" s="24"/>
      <c r="RNQ1" s="24"/>
      <c r="RNR1" s="24"/>
      <c r="RNS1" s="24"/>
      <c r="RNT1" s="24"/>
      <c r="RNU1" s="24"/>
      <c r="RNV1" s="24"/>
      <c r="RNW1" s="24"/>
      <c r="RNX1" s="24"/>
      <c r="RNY1" s="24"/>
      <c r="RNZ1" s="24"/>
      <c r="ROA1" s="24"/>
      <c r="ROB1" s="24"/>
      <c r="ROC1" s="24"/>
      <c r="ROD1" s="24"/>
      <c r="ROE1" s="24"/>
      <c r="ROF1" s="24"/>
      <c r="ROG1" s="24"/>
      <c r="ROH1" s="24"/>
      <c r="ROI1" s="24"/>
      <c r="ROJ1" s="24"/>
      <c r="ROK1" s="24"/>
      <c r="ROL1" s="24"/>
      <c r="ROM1" s="24"/>
      <c r="RON1" s="24"/>
      <c r="ROO1" s="24"/>
      <c r="ROP1" s="24"/>
      <c r="ROQ1" s="24"/>
      <c r="ROR1" s="24"/>
      <c r="ROS1" s="24"/>
      <c r="ROT1" s="24"/>
      <c r="ROU1" s="24"/>
      <c r="ROV1" s="24"/>
      <c r="ROW1" s="24"/>
      <c r="ROX1" s="24"/>
      <c r="ROY1" s="24"/>
      <c r="ROZ1" s="24"/>
      <c r="RPA1" s="24"/>
      <c r="RPB1" s="24"/>
      <c r="RPC1" s="24"/>
      <c r="RPD1" s="24"/>
      <c r="RPE1" s="24"/>
      <c r="RPF1" s="24"/>
      <c r="RPG1" s="24"/>
      <c r="RPH1" s="24"/>
      <c r="RPI1" s="24"/>
      <c r="RPJ1" s="24"/>
      <c r="RPK1" s="24"/>
      <c r="RPL1" s="24"/>
      <c r="RPM1" s="24"/>
      <c r="RPN1" s="24"/>
      <c r="RPO1" s="24"/>
      <c r="RPP1" s="24"/>
      <c r="RPQ1" s="24"/>
      <c r="RPR1" s="24"/>
      <c r="RPS1" s="24"/>
      <c r="RPT1" s="24"/>
      <c r="RPU1" s="24"/>
      <c r="RPV1" s="24"/>
      <c r="RPW1" s="24"/>
      <c r="RPX1" s="24"/>
      <c r="RPY1" s="24"/>
      <c r="RPZ1" s="24"/>
      <c r="RQA1" s="24"/>
      <c r="RQB1" s="24"/>
      <c r="RQC1" s="24"/>
      <c r="RQD1" s="24"/>
      <c r="RQE1" s="24"/>
      <c r="RQF1" s="24"/>
      <c r="RQG1" s="24"/>
      <c r="RQH1" s="24"/>
      <c r="RQI1" s="24"/>
      <c r="RQJ1" s="24"/>
      <c r="RQK1" s="24"/>
      <c r="RQL1" s="24"/>
      <c r="RQM1" s="24"/>
      <c r="RQN1" s="24"/>
      <c r="RQO1" s="24"/>
      <c r="RQP1" s="24"/>
      <c r="RQQ1" s="24"/>
      <c r="RQR1" s="24"/>
      <c r="RQS1" s="24"/>
      <c r="RQT1" s="24"/>
      <c r="RQU1" s="24"/>
      <c r="RQV1" s="24"/>
      <c r="RQW1" s="24"/>
      <c r="RQX1" s="24"/>
      <c r="RQY1" s="24"/>
      <c r="RQZ1" s="24"/>
      <c r="RRA1" s="24"/>
      <c r="RRB1" s="24"/>
      <c r="RRC1" s="24"/>
      <c r="RRD1" s="24"/>
      <c r="RRE1" s="24"/>
      <c r="RRF1" s="24"/>
      <c r="RRG1" s="24"/>
      <c r="RRH1" s="24"/>
      <c r="RRI1" s="24"/>
      <c r="RRJ1" s="24"/>
      <c r="RRK1" s="24"/>
      <c r="RRL1" s="24"/>
      <c r="RRM1" s="24"/>
      <c r="RRN1" s="24"/>
      <c r="RRO1" s="24"/>
      <c r="RRP1" s="24"/>
      <c r="RRQ1" s="24"/>
      <c r="RRR1" s="24"/>
      <c r="RRS1" s="24"/>
      <c r="RRT1" s="24"/>
      <c r="RRU1" s="24"/>
      <c r="RRV1" s="24"/>
      <c r="RRW1" s="24"/>
      <c r="RRX1" s="24"/>
      <c r="RRY1" s="24"/>
      <c r="RRZ1" s="24"/>
      <c r="RSA1" s="24"/>
      <c r="RSB1" s="24"/>
      <c r="RSC1" s="24"/>
      <c r="RSD1" s="24"/>
      <c r="RSE1" s="24"/>
      <c r="RSF1" s="24"/>
      <c r="RSG1" s="24"/>
      <c r="RSH1" s="24"/>
      <c r="RSI1" s="24"/>
      <c r="RSJ1" s="24"/>
      <c r="RSK1" s="24"/>
      <c r="RSL1" s="24"/>
      <c r="RSM1" s="24"/>
      <c r="RSN1" s="24"/>
      <c r="RSO1" s="24"/>
      <c r="RSP1" s="24"/>
      <c r="RSQ1" s="24"/>
      <c r="RSR1" s="24"/>
      <c r="RSS1" s="24"/>
      <c r="RST1" s="24"/>
      <c r="RSU1" s="24"/>
      <c r="RSV1" s="24"/>
      <c r="RSW1" s="24"/>
      <c r="RSX1" s="24"/>
      <c r="RSY1" s="24"/>
      <c r="RSZ1" s="24"/>
      <c r="RTA1" s="24"/>
      <c r="RTB1" s="24"/>
      <c r="RTC1" s="24"/>
      <c r="RTD1" s="24"/>
      <c r="RTE1" s="24"/>
      <c r="RTF1" s="24"/>
      <c r="RTG1" s="24"/>
      <c r="RTH1" s="24"/>
      <c r="RTI1" s="24"/>
      <c r="RTJ1" s="24"/>
      <c r="RTK1" s="24"/>
      <c r="RTL1" s="24"/>
      <c r="RTM1" s="24"/>
      <c r="RTN1" s="24"/>
      <c r="RTO1" s="24"/>
      <c r="RTP1" s="24"/>
      <c r="RTQ1" s="24"/>
      <c r="RTR1" s="24"/>
      <c r="RTS1" s="24"/>
      <c r="RTT1" s="24"/>
      <c r="RTU1" s="24"/>
      <c r="RTV1" s="24"/>
      <c r="RTW1" s="24"/>
      <c r="RTX1" s="24"/>
      <c r="RTY1" s="24"/>
      <c r="RTZ1" s="24"/>
      <c r="RUA1" s="24"/>
      <c r="RUB1" s="24"/>
      <c r="RUC1" s="24"/>
      <c r="RUD1" s="24"/>
      <c r="RUE1" s="24"/>
      <c r="RUF1" s="24"/>
      <c r="RUG1" s="24"/>
      <c r="RUH1" s="24"/>
      <c r="RUI1" s="24"/>
      <c r="RUJ1" s="24"/>
      <c r="RUK1" s="24"/>
      <c r="RUL1" s="24"/>
      <c r="RUM1" s="24"/>
      <c r="RUN1" s="24"/>
      <c r="RUO1" s="24"/>
      <c r="RUP1" s="24"/>
      <c r="RUQ1" s="24"/>
      <c r="RUR1" s="24"/>
      <c r="RUS1" s="24"/>
      <c r="RUT1" s="24"/>
      <c r="RUU1" s="24"/>
      <c r="RUV1" s="24"/>
      <c r="RUW1" s="24"/>
      <c r="RUX1" s="24"/>
      <c r="RUY1" s="24"/>
      <c r="RUZ1" s="24"/>
      <c r="RVA1" s="24"/>
      <c r="RVB1" s="24"/>
      <c r="RVC1" s="24"/>
      <c r="RVD1" s="24"/>
      <c r="RVE1" s="24"/>
      <c r="RVF1" s="24"/>
      <c r="RVG1" s="24"/>
      <c r="RVH1" s="24"/>
      <c r="RVI1" s="24"/>
      <c r="RVJ1" s="24"/>
      <c r="RVK1" s="24"/>
      <c r="RVL1" s="24"/>
      <c r="RVM1" s="24"/>
      <c r="RVN1" s="24"/>
      <c r="RVO1" s="24"/>
      <c r="RVP1" s="24"/>
      <c r="RVQ1" s="24"/>
      <c r="RVR1" s="24"/>
      <c r="RVS1" s="24"/>
      <c r="RVT1" s="24"/>
      <c r="RVU1" s="24"/>
      <c r="RVV1" s="24"/>
      <c r="RVW1" s="24"/>
      <c r="RVX1" s="24"/>
      <c r="RVY1" s="24"/>
      <c r="RVZ1" s="24"/>
      <c r="RWA1" s="24"/>
      <c r="RWB1" s="24"/>
      <c r="RWC1" s="24"/>
      <c r="RWD1" s="24"/>
      <c r="RWE1" s="24"/>
      <c r="RWF1" s="24"/>
      <c r="RWG1" s="24"/>
      <c r="RWH1" s="24"/>
      <c r="RWI1" s="24"/>
      <c r="RWJ1" s="24"/>
      <c r="RWK1" s="24"/>
      <c r="RWL1" s="24"/>
      <c r="RWM1" s="24"/>
      <c r="RWN1" s="24"/>
      <c r="RWO1" s="24"/>
      <c r="RWP1" s="24"/>
      <c r="RWQ1" s="24"/>
      <c r="RWR1" s="24"/>
      <c r="RWS1" s="24"/>
      <c r="RWT1" s="24"/>
      <c r="RWU1" s="24"/>
      <c r="RWV1" s="24"/>
      <c r="RWW1" s="24"/>
      <c r="RWX1" s="24"/>
      <c r="RWY1" s="24"/>
      <c r="RWZ1" s="24"/>
      <c r="RXA1" s="24"/>
      <c r="RXB1" s="24"/>
      <c r="RXC1" s="24"/>
      <c r="RXD1" s="24"/>
      <c r="RXE1" s="24"/>
      <c r="RXF1" s="24"/>
      <c r="RXG1" s="24"/>
      <c r="RXH1" s="24"/>
      <c r="RXI1" s="24"/>
      <c r="RXJ1" s="24"/>
      <c r="RXK1" s="24"/>
      <c r="RXL1" s="24"/>
      <c r="RXM1" s="24"/>
      <c r="RXN1" s="24"/>
      <c r="RXO1" s="24"/>
      <c r="RXP1" s="24"/>
      <c r="RXQ1" s="24"/>
      <c r="RXR1" s="24"/>
      <c r="RXS1" s="24"/>
      <c r="RXT1" s="24"/>
      <c r="RXU1" s="24"/>
      <c r="RXV1" s="24"/>
      <c r="RXW1" s="24"/>
      <c r="RXX1" s="24"/>
      <c r="RXY1" s="24"/>
      <c r="RXZ1" s="24"/>
      <c r="RYA1" s="24"/>
      <c r="RYB1" s="24"/>
      <c r="RYC1" s="24"/>
      <c r="RYD1" s="24"/>
      <c r="RYE1" s="24"/>
      <c r="RYF1" s="24"/>
      <c r="RYG1" s="24"/>
      <c r="RYH1" s="24"/>
      <c r="RYI1" s="24"/>
      <c r="RYJ1" s="24"/>
      <c r="RYK1" s="24"/>
      <c r="RYL1" s="24"/>
      <c r="RYM1" s="24"/>
      <c r="RYN1" s="24"/>
      <c r="RYO1" s="24"/>
      <c r="RYP1" s="24"/>
      <c r="RYQ1" s="24"/>
      <c r="RYR1" s="24"/>
      <c r="RYS1" s="24"/>
      <c r="RYT1" s="24"/>
      <c r="RYU1" s="24"/>
      <c r="RYV1" s="24"/>
      <c r="RYW1" s="24"/>
      <c r="RYX1" s="24"/>
      <c r="RYY1" s="24"/>
      <c r="RYZ1" s="24"/>
      <c r="RZA1" s="24"/>
      <c r="RZB1" s="24"/>
      <c r="RZC1" s="24"/>
      <c r="RZD1" s="24"/>
      <c r="RZE1" s="24"/>
      <c r="RZF1" s="24"/>
      <c r="RZG1" s="24"/>
      <c r="RZH1" s="24"/>
      <c r="RZI1" s="24"/>
      <c r="RZJ1" s="24"/>
      <c r="RZK1" s="24"/>
      <c r="RZL1" s="24"/>
      <c r="RZM1" s="24"/>
      <c r="RZN1" s="24"/>
      <c r="RZO1" s="24"/>
      <c r="RZP1" s="24"/>
      <c r="RZQ1" s="24"/>
      <c r="RZR1" s="24"/>
      <c r="RZS1" s="24"/>
      <c r="RZT1" s="24"/>
      <c r="RZU1" s="24"/>
      <c r="RZV1" s="24"/>
      <c r="RZW1" s="24"/>
      <c r="RZX1" s="24"/>
      <c r="RZY1" s="24"/>
      <c r="RZZ1" s="24"/>
      <c r="SAA1" s="24"/>
      <c r="SAB1" s="24"/>
      <c r="SAC1" s="24"/>
      <c r="SAD1" s="24"/>
      <c r="SAE1" s="24"/>
      <c r="SAF1" s="24"/>
      <c r="SAG1" s="24"/>
      <c r="SAH1" s="24"/>
      <c r="SAI1" s="24"/>
      <c r="SAJ1" s="24"/>
      <c r="SAK1" s="24"/>
      <c r="SAL1" s="24"/>
      <c r="SAM1" s="24"/>
      <c r="SAN1" s="24"/>
      <c r="SAO1" s="24"/>
      <c r="SAP1" s="24"/>
      <c r="SAQ1" s="24"/>
      <c r="SAR1" s="24"/>
      <c r="SAS1" s="24"/>
      <c r="SAT1" s="24"/>
      <c r="SAU1" s="24"/>
      <c r="SAV1" s="24"/>
      <c r="SAW1" s="24"/>
      <c r="SAX1" s="24"/>
      <c r="SAY1" s="24"/>
      <c r="SAZ1" s="24"/>
      <c r="SBA1" s="24"/>
      <c r="SBB1" s="24"/>
      <c r="SBC1" s="24"/>
      <c r="SBD1" s="24"/>
      <c r="SBE1" s="24"/>
      <c r="SBF1" s="24"/>
      <c r="SBG1" s="24"/>
      <c r="SBH1" s="24"/>
      <c r="SBI1" s="24"/>
      <c r="SBJ1" s="24"/>
      <c r="SBK1" s="24"/>
      <c r="SBL1" s="24"/>
      <c r="SBM1" s="24"/>
      <c r="SBN1" s="24"/>
      <c r="SBO1" s="24"/>
      <c r="SBP1" s="24"/>
      <c r="SBQ1" s="24"/>
      <c r="SBR1" s="24"/>
      <c r="SBS1" s="24"/>
      <c r="SBT1" s="24"/>
      <c r="SBU1" s="24"/>
      <c r="SBV1" s="24"/>
      <c r="SBW1" s="24"/>
      <c r="SBX1" s="24"/>
      <c r="SBY1" s="24"/>
      <c r="SBZ1" s="24"/>
      <c r="SCA1" s="24"/>
      <c r="SCB1" s="24"/>
      <c r="SCC1" s="24"/>
      <c r="SCD1" s="24"/>
      <c r="SCE1" s="24"/>
      <c r="SCF1" s="24"/>
      <c r="SCG1" s="24"/>
      <c r="SCH1" s="24"/>
      <c r="SCI1" s="24"/>
      <c r="SCJ1" s="24"/>
      <c r="SCK1" s="24"/>
      <c r="SCL1" s="24"/>
      <c r="SCM1" s="24"/>
      <c r="SCN1" s="24"/>
      <c r="SCO1" s="24"/>
      <c r="SCP1" s="24"/>
      <c r="SCQ1" s="24"/>
      <c r="SCR1" s="24"/>
      <c r="SCS1" s="24"/>
      <c r="SCT1" s="24"/>
      <c r="SCU1" s="24"/>
      <c r="SCV1" s="24"/>
      <c r="SCW1" s="24"/>
      <c r="SCX1" s="24"/>
      <c r="SCY1" s="24"/>
      <c r="SCZ1" s="24"/>
      <c r="SDA1" s="24"/>
      <c r="SDB1" s="24"/>
      <c r="SDC1" s="24"/>
      <c r="SDD1" s="24"/>
      <c r="SDE1" s="24"/>
      <c r="SDF1" s="24"/>
      <c r="SDG1" s="24"/>
      <c r="SDH1" s="24"/>
      <c r="SDI1" s="24"/>
      <c r="SDJ1" s="24"/>
      <c r="SDK1" s="24"/>
      <c r="SDL1" s="24"/>
      <c r="SDM1" s="24"/>
      <c r="SDN1" s="24"/>
      <c r="SDO1" s="24"/>
      <c r="SDP1" s="24"/>
      <c r="SDQ1" s="24"/>
      <c r="SDR1" s="24"/>
      <c r="SDS1" s="24"/>
      <c r="SDT1" s="24"/>
      <c r="SDU1" s="24"/>
      <c r="SDV1" s="24"/>
      <c r="SDW1" s="24"/>
      <c r="SDX1" s="24"/>
      <c r="SDY1" s="24"/>
      <c r="SDZ1" s="24"/>
      <c r="SEA1" s="24"/>
      <c r="SEB1" s="24"/>
      <c r="SEC1" s="24"/>
      <c r="SED1" s="24"/>
      <c r="SEE1" s="24"/>
      <c r="SEF1" s="24"/>
      <c r="SEG1" s="24"/>
      <c r="SEH1" s="24"/>
      <c r="SEI1" s="24"/>
      <c r="SEJ1" s="24"/>
      <c r="SEK1" s="24"/>
      <c r="SEL1" s="24"/>
      <c r="SEM1" s="24"/>
      <c r="SEN1" s="24"/>
      <c r="SEO1" s="24"/>
      <c r="SEP1" s="24"/>
      <c r="SEQ1" s="24"/>
      <c r="SER1" s="24"/>
      <c r="SES1" s="24"/>
      <c r="SET1" s="24"/>
      <c r="SEU1" s="24"/>
      <c r="SEV1" s="24"/>
      <c r="SEW1" s="24"/>
      <c r="SEX1" s="24"/>
      <c r="SEY1" s="24"/>
      <c r="SEZ1" s="24"/>
      <c r="SFA1" s="24"/>
      <c r="SFB1" s="24"/>
      <c r="SFC1" s="24"/>
      <c r="SFD1" s="24"/>
      <c r="SFE1" s="24"/>
      <c r="SFF1" s="24"/>
      <c r="SFG1" s="24"/>
      <c r="SFH1" s="24"/>
      <c r="SFI1" s="24"/>
      <c r="SFJ1" s="24"/>
      <c r="SFK1" s="24"/>
      <c r="SFL1" s="24"/>
      <c r="SFM1" s="24"/>
      <c r="SFN1" s="24"/>
      <c r="SFO1" s="24"/>
      <c r="SFP1" s="24"/>
      <c r="SFQ1" s="24"/>
      <c r="SFR1" s="24"/>
      <c r="SFS1" s="24"/>
      <c r="SFT1" s="24"/>
      <c r="SFU1" s="24"/>
      <c r="SFV1" s="24"/>
      <c r="SFW1" s="24"/>
      <c r="SFX1" s="24"/>
      <c r="SFY1" s="24"/>
      <c r="SFZ1" s="24"/>
      <c r="SGA1" s="24"/>
      <c r="SGB1" s="24"/>
      <c r="SGC1" s="24"/>
      <c r="SGD1" s="24"/>
      <c r="SGE1" s="24"/>
      <c r="SGF1" s="24"/>
      <c r="SGG1" s="24"/>
      <c r="SGH1" s="24"/>
      <c r="SGI1" s="24"/>
      <c r="SGJ1" s="24"/>
      <c r="SGK1" s="24"/>
      <c r="SGL1" s="24"/>
      <c r="SGM1" s="24"/>
      <c r="SGN1" s="24"/>
      <c r="SGO1" s="24"/>
      <c r="SGP1" s="24"/>
      <c r="SGQ1" s="24"/>
      <c r="SGR1" s="24"/>
      <c r="SGS1" s="24"/>
      <c r="SGT1" s="24"/>
      <c r="SGU1" s="24"/>
      <c r="SGV1" s="24"/>
      <c r="SGW1" s="24"/>
      <c r="SGX1" s="24"/>
      <c r="SGY1" s="24"/>
      <c r="SGZ1" s="24"/>
      <c r="SHA1" s="24"/>
      <c r="SHB1" s="24"/>
      <c r="SHC1" s="24"/>
      <c r="SHD1" s="24"/>
      <c r="SHE1" s="24"/>
      <c r="SHF1" s="24"/>
      <c r="SHG1" s="24"/>
      <c r="SHH1" s="24"/>
      <c r="SHI1" s="24"/>
      <c r="SHJ1" s="24"/>
      <c r="SHK1" s="24"/>
      <c r="SHL1" s="24"/>
      <c r="SHM1" s="24"/>
      <c r="SHN1" s="24"/>
      <c r="SHO1" s="24"/>
      <c r="SHP1" s="24"/>
      <c r="SHQ1" s="24"/>
      <c r="SHR1" s="24"/>
      <c r="SHS1" s="24"/>
      <c r="SHT1" s="24"/>
      <c r="SHU1" s="24"/>
      <c r="SHV1" s="24"/>
      <c r="SHW1" s="24"/>
      <c r="SHX1" s="24"/>
      <c r="SHY1" s="24"/>
      <c r="SHZ1" s="24"/>
      <c r="SIA1" s="24"/>
      <c r="SIB1" s="24"/>
      <c r="SIC1" s="24"/>
      <c r="SID1" s="24"/>
      <c r="SIE1" s="24"/>
      <c r="SIF1" s="24"/>
      <c r="SIG1" s="24"/>
      <c r="SIH1" s="24"/>
      <c r="SII1" s="24"/>
      <c r="SIJ1" s="24"/>
      <c r="SIK1" s="24"/>
      <c r="SIL1" s="24"/>
      <c r="SIM1" s="24"/>
      <c r="SIN1" s="24"/>
      <c r="SIO1" s="24"/>
      <c r="SIP1" s="24"/>
      <c r="SIQ1" s="24"/>
      <c r="SIR1" s="24"/>
      <c r="SIS1" s="24"/>
      <c r="SIT1" s="24"/>
      <c r="SIU1" s="24"/>
      <c r="SIV1" s="24"/>
      <c r="SIW1" s="24"/>
      <c r="SIX1" s="24"/>
      <c r="SIY1" s="24"/>
      <c r="SIZ1" s="24"/>
      <c r="SJA1" s="24"/>
      <c r="SJB1" s="24"/>
      <c r="SJC1" s="24"/>
      <c r="SJD1" s="24"/>
      <c r="SJE1" s="24"/>
      <c r="SJF1" s="24"/>
      <c r="SJG1" s="24"/>
      <c r="SJH1" s="24"/>
      <c r="SJI1" s="24"/>
      <c r="SJJ1" s="24"/>
      <c r="SJK1" s="24"/>
      <c r="SJL1" s="24"/>
      <c r="SJM1" s="24"/>
      <c r="SJN1" s="24"/>
      <c r="SJO1" s="24"/>
      <c r="SJP1" s="24"/>
      <c r="SJQ1" s="24"/>
      <c r="SJR1" s="24"/>
      <c r="SJS1" s="24"/>
      <c r="SJT1" s="24"/>
      <c r="SJU1" s="24"/>
      <c r="SJV1" s="24"/>
      <c r="SJW1" s="24"/>
      <c r="SJX1" s="24"/>
      <c r="SJY1" s="24"/>
      <c r="SJZ1" s="24"/>
      <c r="SKA1" s="24"/>
      <c r="SKB1" s="24"/>
      <c r="SKC1" s="24"/>
      <c r="SKD1" s="24"/>
      <c r="SKE1" s="24"/>
      <c r="SKF1" s="24"/>
      <c r="SKG1" s="24"/>
      <c r="SKH1" s="24"/>
      <c r="SKI1" s="24"/>
      <c r="SKJ1" s="24"/>
      <c r="SKK1" s="24"/>
      <c r="SKL1" s="24"/>
      <c r="SKM1" s="24"/>
      <c r="SKN1" s="24"/>
      <c r="SKO1" s="24"/>
      <c r="SKP1" s="24"/>
      <c r="SKQ1" s="24"/>
      <c r="SKR1" s="24"/>
      <c r="SKS1" s="24"/>
      <c r="SKT1" s="24"/>
      <c r="SKU1" s="24"/>
      <c r="SKV1" s="24"/>
      <c r="SKW1" s="24"/>
      <c r="SKX1" s="24"/>
      <c r="SKY1" s="24"/>
      <c r="SKZ1" s="24"/>
      <c r="SLA1" s="24"/>
      <c r="SLB1" s="24"/>
      <c r="SLC1" s="24"/>
      <c r="SLD1" s="24"/>
      <c r="SLE1" s="24"/>
      <c r="SLF1" s="24"/>
      <c r="SLG1" s="24"/>
      <c r="SLH1" s="24"/>
      <c r="SLI1" s="24"/>
      <c r="SLJ1" s="24"/>
      <c r="SLK1" s="24"/>
      <c r="SLL1" s="24"/>
      <c r="SLM1" s="24"/>
      <c r="SLN1" s="24"/>
      <c r="SLO1" s="24"/>
      <c r="SLP1" s="24"/>
      <c r="SLQ1" s="24"/>
      <c r="SLR1" s="24"/>
      <c r="SLS1" s="24"/>
      <c r="SLT1" s="24"/>
      <c r="SLU1" s="24"/>
      <c r="SLV1" s="24"/>
      <c r="SLW1" s="24"/>
      <c r="SLX1" s="24"/>
      <c r="SLY1" s="24"/>
      <c r="SLZ1" s="24"/>
      <c r="SMA1" s="24"/>
      <c r="SMB1" s="24"/>
      <c r="SMC1" s="24"/>
      <c r="SMD1" s="24"/>
      <c r="SME1" s="24"/>
      <c r="SMF1" s="24"/>
      <c r="SMG1" s="24"/>
      <c r="SMH1" s="24"/>
      <c r="SMI1" s="24"/>
      <c r="SMJ1" s="24"/>
      <c r="SMK1" s="24"/>
      <c r="SML1" s="24"/>
      <c r="SMM1" s="24"/>
      <c r="SMN1" s="24"/>
      <c r="SMO1" s="24"/>
      <c r="SMP1" s="24"/>
      <c r="SMQ1" s="24"/>
      <c r="SMR1" s="24"/>
      <c r="SMS1" s="24"/>
      <c r="SMT1" s="24"/>
      <c r="SMU1" s="24"/>
      <c r="SMV1" s="24"/>
      <c r="SMW1" s="24"/>
      <c r="SMX1" s="24"/>
      <c r="SMY1" s="24"/>
      <c r="SMZ1" s="24"/>
      <c r="SNA1" s="24"/>
      <c r="SNB1" s="24"/>
      <c r="SNC1" s="24"/>
      <c r="SND1" s="24"/>
      <c r="SNE1" s="24"/>
      <c r="SNF1" s="24"/>
      <c r="SNG1" s="24"/>
      <c r="SNH1" s="24"/>
      <c r="SNI1" s="24"/>
      <c r="SNJ1" s="24"/>
      <c r="SNK1" s="24"/>
      <c r="SNL1" s="24"/>
      <c r="SNM1" s="24"/>
      <c r="SNN1" s="24"/>
      <c r="SNO1" s="24"/>
      <c r="SNP1" s="24"/>
      <c r="SNQ1" s="24"/>
      <c r="SNR1" s="24"/>
      <c r="SNS1" s="24"/>
      <c r="SNT1" s="24"/>
      <c r="SNU1" s="24"/>
      <c r="SNV1" s="24"/>
      <c r="SNW1" s="24"/>
      <c r="SNX1" s="24"/>
      <c r="SNY1" s="24"/>
      <c r="SNZ1" s="24"/>
      <c r="SOA1" s="24"/>
      <c r="SOB1" s="24"/>
      <c r="SOC1" s="24"/>
      <c r="SOD1" s="24"/>
      <c r="SOE1" s="24"/>
      <c r="SOF1" s="24"/>
      <c r="SOG1" s="24"/>
      <c r="SOH1" s="24"/>
      <c r="SOI1" s="24"/>
      <c r="SOJ1" s="24"/>
      <c r="SOK1" s="24"/>
      <c r="SOL1" s="24"/>
      <c r="SOM1" s="24"/>
      <c r="SON1" s="24"/>
      <c r="SOO1" s="24"/>
      <c r="SOP1" s="24"/>
      <c r="SOQ1" s="24"/>
      <c r="SOR1" s="24"/>
      <c r="SOS1" s="24"/>
      <c r="SOT1" s="24"/>
      <c r="SOU1" s="24"/>
      <c r="SOV1" s="24"/>
      <c r="SOW1" s="24"/>
      <c r="SOX1" s="24"/>
      <c r="SOY1" s="24"/>
      <c r="SOZ1" s="24"/>
      <c r="SPA1" s="24"/>
      <c r="SPB1" s="24"/>
      <c r="SPC1" s="24"/>
      <c r="SPD1" s="24"/>
      <c r="SPE1" s="24"/>
      <c r="SPF1" s="24"/>
      <c r="SPG1" s="24"/>
      <c r="SPH1" s="24"/>
      <c r="SPI1" s="24"/>
      <c r="SPJ1" s="24"/>
      <c r="SPK1" s="24"/>
      <c r="SPL1" s="24"/>
      <c r="SPM1" s="24"/>
      <c r="SPN1" s="24"/>
      <c r="SPO1" s="24"/>
      <c r="SPP1" s="24"/>
      <c r="SPQ1" s="24"/>
      <c r="SPR1" s="24"/>
      <c r="SPS1" s="24"/>
      <c r="SPT1" s="24"/>
      <c r="SPU1" s="24"/>
      <c r="SPV1" s="24"/>
      <c r="SPW1" s="24"/>
      <c r="SPX1" s="24"/>
      <c r="SPY1" s="24"/>
      <c r="SPZ1" s="24"/>
      <c r="SQA1" s="24"/>
      <c r="SQB1" s="24"/>
      <c r="SQC1" s="24"/>
      <c r="SQD1" s="24"/>
      <c r="SQE1" s="24"/>
      <c r="SQF1" s="24"/>
      <c r="SQG1" s="24"/>
      <c r="SQH1" s="24"/>
      <c r="SQI1" s="24"/>
      <c r="SQJ1" s="24"/>
      <c r="SQK1" s="24"/>
      <c r="SQL1" s="24"/>
      <c r="SQM1" s="24"/>
      <c r="SQN1" s="24"/>
      <c r="SQO1" s="24"/>
      <c r="SQP1" s="24"/>
      <c r="SQQ1" s="24"/>
      <c r="SQR1" s="24"/>
      <c r="SQS1" s="24"/>
      <c r="SQT1" s="24"/>
      <c r="SQU1" s="24"/>
      <c r="SQV1" s="24"/>
      <c r="SQW1" s="24"/>
      <c r="SQX1" s="24"/>
      <c r="SQY1" s="24"/>
      <c r="SQZ1" s="24"/>
      <c r="SRA1" s="24"/>
      <c r="SRB1" s="24"/>
      <c r="SRC1" s="24"/>
      <c r="SRD1" s="24"/>
      <c r="SRE1" s="24"/>
      <c r="SRF1" s="24"/>
      <c r="SRG1" s="24"/>
      <c r="SRH1" s="24"/>
      <c r="SRI1" s="24"/>
      <c r="SRJ1" s="24"/>
      <c r="SRK1" s="24"/>
      <c r="SRL1" s="24"/>
      <c r="SRM1" s="24"/>
      <c r="SRN1" s="24"/>
      <c r="SRO1" s="24"/>
      <c r="SRP1" s="24"/>
      <c r="SRQ1" s="24"/>
      <c r="SRR1" s="24"/>
      <c r="SRS1" s="24"/>
      <c r="SRT1" s="24"/>
      <c r="SRU1" s="24"/>
      <c r="SRV1" s="24"/>
      <c r="SRW1" s="24"/>
      <c r="SRX1" s="24"/>
      <c r="SRY1" s="24"/>
      <c r="SRZ1" s="24"/>
      <c r="SSA1" s="24"/>
      <c r="SSB1" s="24"/>
      <c r="SSC1" s="24"/>
      <c r="SSD1" s="24"/>
      <c r="SSE1" s="24"/>
      <c r="SSF1" s="24"/>
      <c r="SSG1" s="24"/>
      <c r="SSH1" s="24"/>
      <c r="SSI1" s="24"/>
      <c r="SSJ1" s="24"/>
      <c r="SSK1" s="24"/>
      <c r="SSL1" s="24"/>
      <c r="SSM1" s="24"/>
      <c r="SSN1" s="24"/>
      <c r="SSO1" s="24"/>
      <c r="SSP1" s="24"/>
      <c r="SSQ1" s="24"/>
      <c r="SSR1" s="24"/>
      <c r="SSS1" s="24"/>
      <c r="SST1" s="24"/>
      <c r="SSU1" s="24"/>
      <c r="SSV1" s="24"/>
      <c r="SSW1" s="24"/>
      <c r="SSX1" s="24"/>
      <c r="SSY1" s="24"/>
      <c r="SSZ1" s="24"/>
      <c r="STA1" s="24"/>
      <c r="STB1" s="24"/>
      <c r="STC1" s="24"/>
      <c r="STD1" s="24"/>
      <c r="STE1" s="24"/>
      <c r="STF1" s="24"/>
      <c r="STG1" s="24"/>
      <c r="STH1" s="24"/>
      <c r="STI1" s="24"/>
      <c r="STJ1" s="24"/>
      <c r="STK1" s="24"/>
      <c r="STL1" s="24"/>
      <c r="STM1" s="24"/>
      <c r="STN1" s="24"/>
      <c r="STO1" s="24"/>
      <c r="STP1" s="24"/>
      <c r="STQ1" s="24"/>
      <c r="STR1" s="24"/>
      <c r="STS1" s="24"/>
      <c r="STT1" s="24"/>
      <c r="STU1" s="24"/>
      <c r="STV1" s="24"/>
      <c r="STW1" s="24"/>
      <c r="STX1" s="24"/>
      <c r="STY1" s="24"/>
      <c r="STZ1" s="24"/>
      <c r="SUA1" s="24"/>
      <c r="SUB1" s="24"/>
      <c r="SUC1" s="24"/>
      <c r="SUD1" s="24"/>
      <c r="SUE1" s="24"/>
      <c r="SUF1" s="24"/>
      <c r="SUG1" s="24"/>
      <c r="SUH1" s="24"/>
      <c r="SUI1" s="24"/>
      <c r="SUJ1" s="24"/>
      <c r="SUK1" s="24"/>
      <c r="SUL1" s="24"/>
      <c r="SUM1" s="24"/>
      <c r="SUN1" s="24"/>
      <c r="SUO1" s="24"/>
      <c r="SUP1" s="24"/>
      <c r="SUQ1" s="24"/>
      <c r="SUR1" s="24"/>
      <c r="SUS1" s="24"/>
      <c r="SUT1" s="24"/>
      <c r="SUU1" s="24"/>
      <c r="SUV1" s="24"/>
      <c r="SUW1" s="24"/>
      <c r="SUX1" s="24"/>
      <c r="SUY1" s="24"/>
      <c r="SUZ1" s="24"/>
      <c r="SVA1" s="24"/>
      <c r="SVB1" s="24"/>
      <c r="SVC1" s="24"/>
      <c r="SVD1" s="24"/>
      <c r="SVE1" s="24"/>
      <c r="SVF1" s="24"/>
      <c r="SVG1" s="24"/>
      <c r="SVH1" s="24"/>
      <c r="SVI1" s="24"/>
      <c r="SVJ1" s="24"/>
      <c r="SVK1" s="24"/>
      <c r="SVL1" s="24"/>
      <c r="SVM1" s="24"/>
      <c r="SVN1" s="24"/>
      <c r="SVO1" s="24"/>
      <c r="SVP1" s="24"/>
      <c r="SVQ1" s="24"/>
      <c r="SVR1" s="24"/>
      <c r="SVS1" s="24"/>
      <c r="SVT1" s="24"/>
      <c r="SVU1" s="24"/>
      <c r="SVV1" s="24"/>
      <c r="SVW1" s="24"/>
      <c r="SVX1" s="24"/>
      <c r="SVY1" s="24"/>
      <c r="SVZ1" s="24"/>
      <c r="SWA1" s="24"/>
      <c r="SWB1" s="24"/>
      <c r="SWC1" s="24"/>
      <c r="SWD1" s="24"/>
      <c r="SWE1" s="24"/>
      <c r="SWF1" s="24"/>
      <c r="SWG1" s="24"/>
      <c r="SWH1" s="24"/>
      <c r="SWI1" s="24"/>
      <c r="SWJ1" s="24"/>
      <c r="SWK1" s="24"/>
      <c r="SWL1" s="24"/>
      <c r="SWM1" s="24"/>
      <c r="SWN1" s="24"/>
      <c r="SWO1" s="24"/>
      <c r="SWP1" s="24"/>
      <c r="SWQ1" s="24"/>
      <c r="SWR1" s="24"/>
      <c r="SWS1" s="24"/>
      <c r="SWT1" s="24"/>
      <c r="SWU1" s="24"/>
      <c r="SWV1" s="24"/>
      <c r="SWW1" s="24"/>
      <c r="SWX1" s="24"/>
      <c r="SWY1" s="24"/>
      <c r="SWZ1" s="24"/>
      <c r="SXA1" s="24"/>
      <c r="SXB1" s="24"/>
      <c r="SXC1" s="24"/>
      <c r="SXD1" s="24"/>
      <c r="SXE1" s="24"/>
      <c r="SXF1" s="24"/>
      <c r="SXG1" s="24"/>
      <c r="SXH1" s="24"/>
      <c r="SXI1" s="24"/>
      <c r="SXJ1" s="24"/>
      <c r="SXK1" s="24"/>
      <c r="SXL1" s="24"/>
      <c r="SXM1" s="24"/>
      <c r="SXN1" s="24"/>
      <c r="SXO1" s="24"/>
      <c r="SXP1" s="24"/>
      <c r="SXQ1" s="24"/>
      <c r="SXR1" s="24"/>
      <c r="SXS1" s="24"/>
      <c r="SXT1" s="24"/>
      <c r="SXU1" s="24"/>
      <c r="SXV1" s="24"/>
      <c r="SXW1" s="24"/>
      <c r="SXX1" s="24"/>
      <c r="SXY1" s="24"/>
      <c r="SXZ1" s="24"/>
      <c r="SYA1" s="24"/>
      <c r="SYB1" s="24"/>
      <c r="SYC1" s="24"/>
      <c r="SYD1" s="24"/>
      <c r="SYE1" s="24"/>
      <c r="SYF1" s="24"/>
      <c r="SYG1" s="24"/>
      <c r="SYH1" s="24"/>
      <c r="SYI1" s="24"/>
      <c r="SYJ1" s="24"/>
      <c r="SYK1" s="24"/>
      <c r="SYL1" s="24"/>
      <c r="SYM1" s="24"/>
      <c r="SYN1" s="24"/>
      <c r="SYO1" s="24"/>
      <c r="SYP1" s="24"/>
      <c r="SYQ1" s="24"/>
      <c r="SYR1" s="24"/>
      <c r="SYS1" s="24"/>
      <c r="SYT1" s="24"/>
      <c r="SYU1" s="24"/>
      <c r="SYV1" s="24"/>
      <c r="SYW1" s="24"/>
      <c r="SYX1" s="24"/>
      <c r="SYY1" s="24"/>
      <c r="SYZ1" s="24"/>
      <c r="SZA1" s="24"/>
      <c r="SZB1" s="24"/>
      <c r="SZC1" s="24"/>
      <c r="SZD1" s="24"/>
      <c r="SZE1" s="24"/>
      <c r="SZF1" s="24"/>
      <c r="SZG1" s="24"/>
      <c r="SZH1" s="24"/>
      <c r="SZI1" s="24"/>
      <c r="SZJ1" s="24"/>
      <c r="SZK1" s="24"/>
      <c r="SZL1" s="24"/>
      <c r="SZM1" s="24"/>
      <c r="SZN1" s="24"/>
      <c r="SZO1" s="24"/>
      <c r="SZP1" s="24"/>
      <c r="SZQ1" s="24"/>
      <c r="SZR1" s="24"/>
      <c r="SZS1" s="24"/>
      <c r="SZT1" s="24"/>
      <c r="SZU1" s="24"/>
      <c r="SZV1" s="24"/>
      <c r="SZW1" s="24"/>
      <c r="SZX1" s="24"/>
      <c r="SZY1" s="24"/>
      <c r="SZZ1" s="24"/>
      <c r="TAA1" s="24"/>
      <c r="TAB1" s="24"/>
      <c r="TAC1" s="24"/>
      <c r="TAD1" s="24"/>
      <c r="TAE1" s="24"/>
      <c r="TAF1" s="24"/>
      <c r="TAG1" s="24"/>
      <c r="TAH1" s="24"/>
      <c r="TAI1" s="24"/>
      <c r="TAJ1" s="24"/>
      <c r="TAK1" s="24"/>
      <c r="TAL1" s="24"/>
      <c r="TAM1" s="24"/>
      <c r="TAN1" s="24"/>
      <c r="TAO1" s="24"/>
      <c r="TAP1" s="24"/>
      <c r="TAQ1" s="24"/>
      <c r="TAR1" s="24"/>
      <c r="TAS1" s="24"/>
      <c r="TAT1" s="24"/>
      <c r="TAU1" s="24"/>
      <c r="TAV1" s="24"/>
      <c r="TAW1" s="24"/>
      <c r="TAX1" s="24"/>
      <c r="TAY1" s="24"/>
      <c r="TAZ1" s="24"/>
      <c r="TBA1" s="24"/>
      <c r="TBB1" s="24"/>
      <c r="TBC1" s="24"/>
      <c r="TBD1" s="24"/>
      <c r="TBE1" s="24"/>
      <c r="TBF1" s="24"/>
      <c r="TBG1" s="24"/>
      <c r="TBH1" s="24"/>
      <c r="TBI1" s="24"/>
      <c r="TBJ1" s="24"/>
      <c r="TBK1" s="24"/>
      <c r="TBL1" s="24"/>
      <c r="TBM1" s="24"/>
      <c r="TBN1" s="24"/>
      <c r="TBO1" s="24"/>
      <c r="TBP1" s="24"/>
      <c r="TBQ1" s="24"/>
      <c r="TBR1" s="24"/>
      <c r="TBS1" s="24"/>
      <c r="TBT1" s="24"/>
      <c r="TBU1" s="24"/>
      <c r="TBV1" s="24"/>
      <c r="TBW1" s="24"/>
      <c r="TBX1" s="24"/>
      <c r="TBY1" s="24"/>
      <c r="TBZ1" s="24"/>
      <c r="TCA1" s="24"/>
      <c r="TCB1" s="24"/>
      <c r="TCC1" s="24"/>
      <c r="TCD1" s="24"/>
      <c r="TCE1" s="24"/>
      <c r="TCF1" s="24"/>
      <c r="TCG1" s="24"/>
      <c r="TCH1" s="24"/>
      <c r="TCI1" s="24"/>
      <c r="TCJ1" s="24"/>
      <c r="TCK1" s="24"/>
      <c r="TCL1" s="24"/>
      <c r="TCM1" s="24"/>
      <c r="TCN1" s="24"/>
      <c r="TCO1" s="24"/>
      <c r="TCP1" s="24"/>
      <c r="TCQ1" s="24"/>
      <c r="TCR1" s="24"/>
      <c r="TCS1" s="24"/>
      <c r="TCT1" s="24"/>
      <c r="TCU1" s="24"/>
      <c r="TCV1" s="24"/>
      <c r="TCW1" s="24"/>
      <c r="TCX1" s="24"/>
      <c r="TCY1" s="24"/>
      <c r="TCZ1" s="24"/>
      <c r="TDA1" s="24"/>
      <c r="TDB1" s="24"/>
      <c r="TDC1" s="24"/>
      <c r="TDD1" s="24"/>
      <c r="TDE1" s="24"/>
      <c r="TDF1" s="24"/>
      <c r="TDG1" s="24"/>
      <c r="TDH1" s="24"/>
      <c r="TDI1" s="24"/>
      <c r="TDJ1" s="24"/>
      <c r="TDK1" s="24"/>
      <c r="TDL1" s="24"/>
      <c r="TDM1" s="24"/>
      <c r="TDN1" s="24"/>
      <c r="TDO1" s="24"/>
      <c r="TDP1" s="24"/>
      <c r="TDQ1" s="24"/>
      <c r="TDR1" s="24"/>
      <c r="TDS1" s="24"/>
      <c r="TDT1" s="24"/>
      <c r="TDU1" s="24"/>
      <c r="TDV1" s="24"/>
      <c r="TDW1" s="24"/>
      <c r="TDX1" s="24"/>
      <c r="TDY1" s="24"/>
      <c r="TDZ1" s="24"/>
      <c r="TEA1" s="24"/>
      <c r="TEB1" s="24"/>
      <c r="TEC1" s="24"/>
      <c r="TED1" s="24"/>
      <c r="TEE1" s="24"/>
      <c r="TEF1" s="24"/>
      <c r="TEG1" s="24"/>
      <c r="TEH1" s="24"/>
      <c r="TEI1" s="24"/>
      <c r="TEJ1" s="24"/>
      <c r="TEK1" s="24"/>
      <c r="TEL1" s="24"/>
      <c r="TEM1" s="24"/>
      <c r="TEN1" s="24"/>
      <c r="TEO1" s="24"/>
      <c r="TEP1" s="24"/>
      <c r="TEQ1" s="24"/>
      <c r="TER1" s="24"/>
      <c r="TES1" s="24"/>
      <c r="TET1" s="24"/>
      <c r="TEU1" s="24"/>
      <c r="TEV1" s="24"/>
      <c r="TEW1" s="24"/>
      <c r="TEX1" s="24"/>
      <c r="TEY1" s="24"/>
      <c r="TEZ1" s="24"/>
      <c r="TFA1" s="24"/>
      <c r="TFB1" s="24"/>
      <c r="TFC1" s="24"/>
      <c r="TFD1" s="24"/>
      <c r="TFE1" s="24"/>
      <c r="TFF1" s="24"/>
      <c r="TFG1" s="24"/>
      <c r="TFH1" s="24"/>
      <c r="TFI1" s="24"/>
      <c r="TFJ1" s="24"/>
      <c r="TFK1" s="24"/>
      <c r="TFL1" s="24"/>
      <c r="TFM1" s="24"/>
      <c r="TFN1" s="24"/>
      <c r="TFO1" s="24"/>
      <c r="TFP1" s="24"/>
      <c r="TFQ1" s="24"/>
      <c r="TFR1" s="24"/>
      <c r="TFS1" s="24"/>
      <c r="TFT1" s="24"/>
      <c r="TFU1" s="24"/>
      <c r="TFV1" s="24"/>
      <c r="TFW1" s="24"/>
      <c r="TFX1" s="24"/>
      <c r="TFY1" s="24"/>
      <c r="TFZ1" s="24"/>
      <c r="TGA1" s="24"/>
      <c r="TGB1" s="24"/>
      <c r="TGC1" s="24"/>
      <c r="TGD1" s="24"/>
      <c r="TGE1" s="24"/>
      <c r="TGF1" s="24"/>
      <c r="TGG1" s="24"/>
      <c r="TGH1" s="24"/>
      <c r="TGI1" s="24"/>
      <c r="TGJ1" s="24"/>
      <c r="TGK1" s="24"/>
      <c r="TGL1" s="24"/>
      <c r="TGM1" s="24"/>
      <c r="TGN1" s="24"/>
      <c r="TGO1" s="24"/>
      <c r="TGP1" s="24"/>
      <c r="TGQ1" s="24"/>
      <c r="TGR1" s="24"/>
      <c r="TGS1" s="24"/>
      <c r="TGT1" s="24"/>
      <c r="TGU1" s="24"/>
      <c r="TGV1" s="24"/>
      <c r="TGW1" s="24"/>
      <c r="TGX1" s="24"/>
      <c r="TGY1" s="24"/>
      <c r="TGZ1" s="24"/>
      <c r="THA1" s="24"/>
      <c r="THB1" s="24"/>
      <c r="THC1" s="24"/>
      <c r="THD1" s="24"/>
      <c r="THE1" s="24"/>
      <c r="THF1" s="24"/>
      <c r="THG1" s="24"/>
      <c r="THH1" s="24"/>
      <c r="THI1" s="24"/>
      <c r="THJ1" s="24"/>
      <c r="THK1" s="24"/>
      <c r="THL1" s="24"/>
      <c r="THM1" s="24"/>
      <c r="THN1" s="24"/>
      <c r="THO1" s="24"/>
      <c r="THP1" s="24"/>
      <c r="THQ1" s="24"/>
      <c r="THR1" s="24"/>
      <c r="THS1" s="24"/>
      <c r="THT1" s="24"/>
      <c r="THU1" s="24"/>
      <c r="THV1" s="24"/>
      <c r="THW1" s="24"/>
      <c r="THX1" s="24"/>
      <c r="THY1" s="24"/>
      <c r="THZ1" s="24"/>
      <c r="TIA1" s="24"/>
      <c r="TIB1" s="24"/>
      <c r="TIC1" s="24"/>
      <c r="TID1" s="24"/>
      <c r="TIE1" s="24"/>
      <c r="TIF1" s="24"/>
      <c r="TIG1" s="24"/>
      <c r="TIH1" s="24"/>
      <c r="TII1" s="24"/>
      <c r="TIJ1" s="24"/>
      <c r="TIK1" s="24"/>
      <c r="TIL1" s="24"/>
      <c r="TIM1" s="24"/>
      <c r="TIN1" s="24"/>
      <c r="TIO1" s="24"/>
      <c r="TIP1" s="24"/>
      <c r="TIQ1" s="24"/>
      <c r="TIR1" s="24"/>
      <c r="TIS1" s="24"/>
      <c r="TIT1" s="24"/>
      <c r="TIU1" s="24"/>
      <c r="TIV1" s="24"/>
      <c r="TIW1" s="24"/>
      <c r="TIX1" s="24"/>
      <c r="TIY1" s="24"/>
      <c r="TIZ1" s="24"/>
      <c r="TJA1" s="24"/>
      <c r="TJB1" s="24"/>
      <c r="TJC1" s="24"/>
      <c r="TJD1" s="24"/>
      <c r="TJE1" s="24"/>
      <c r="TJF1" s="24"/>
      <c r="TJG1" s="24"/>
      <c r="TJH1" s="24"/>
      <c r="TJI1" s="24"/>
      <c r="TJJ1" s="24"/>
      <c r="TJK1" s="24"/>
      <c r="TJL1" s="24"/>
      <c r="TJM1" s="24"/>
      <c r="TJN1" s="24"/>
      <c r="TJO1" s="24"/>
      <c r="TJP1" s="24"/>
      <c r="TJQ1" s="24"/>
      <c r="TJR1" s="24"/>
      <c r="TJS1" s="24"/>
      <c r="TJT1" s="24"/>
      <c r="TJU1" s="24"/>
      <c r="TJV1" s="24"/>
      <c r="TJW1" s="24"/>
      <c r="TJX1" s="24"/>
      <c r="TJY1" s="24"/>
      <c r="TJZ1" s="24"/>
      <c r="TKA1" s="24"/>
      <c r="TKB1" s="24"/>
      <c r="TKC1" s="24"/>
      <c r="TKD1" s="24"/>
      <c r="TKE1" s="24"/>
      <c r="TKF1" s="24"/>
      <c r="TKG1" s="24"/>
      <c r="TKH1" s="24"/>
      <c r="TKI1" s="24"/>
      <c r="TKJ1" s="24"/>
      <c r="TKK1" s="24"/>
      <c r="TKL1" s="24"/>
      <c r="TKM1" s="24"/>
      <c r="TKN1" s="24"/>
      <c r="TKO1" s="24"/>
      <c r="TKP1" s="24"/>
      <c r="TKQ1" s="24"/>
      <c r="TKR1" s="24"/>
      <c r="TKS1" s="24"/>
      <c r="TKT1" s="24"/>
      <c r="TKU1" s="24"/>
      <c r="TKV1" s="24"/>
      <c r="TKW1" s="24"/>
      <c r="TKX1" s="24"/>
      <c r="TKY1" s="24"/>
      <c r="TKZ1" s="24"/>
      <c r="TLA1" s="24"/>
      <c r="TLB1" s="24"/>
      <c r="TLC1" s="24"/>
      <c r="TLD1" s="24"/>
      <c r="TLE1" s="24"/>
      <c r="TLF1" s="24"/>
      <c r="TLG1" s="24"/>
      <c r="TLH1" s="24"/>
      <c r="TLI1" s="24"/>
      <c r="TLJ1" s="24"/>
      <c r="TLK1" s="24"/>
      <c r="TLL1" s="24"/>
      <c r="TLM1" s="24"/>
      <c r="TLN1" s="24"/>
      <c r="TLO1" s="24"/>
      <c r="TLP1" s="24"/>
      <c r="TLQ1" s="24"/>
      <c r="TLR1" s="24"/>
      <c r="TLS1" s="24"/>
      <c r="TLT1" s="24"/>
      <c r="TLU1" s="24"/>
      <c r="TLV1" s="24"/>
      <c r="TLW1" s="24"/>
      <c r="TLX1" s="24"/>
      <c r="TLY1" s="24"/>
      <c r="TLZ1" s="24"/>
      <c r="TMA1" s="24"/>
      <c r="TMB1" s="24"/>
      <c r="TMC1" s="24"/>
      <c r="TMD1" s="24"/>
      <c r="TME1" s="24"/>
      <c r="TMF1" s="24"/>
      <c r="TMG1" s="24"/>
      <c r="TMH1" s="24"/>
      <c r="TMI1" s="24"/>
      <c r="TMJ1" s="24"/>
      <c r="TMK1" s="24"/>
      <c r="TML1" s="24"/>
      <c r="TMM1" s="24"/>
      <c r="TMN1" s="24"/>
      <c r="TMO1" s="24"/>
      <c r="TMP1" s="24"/>
      <c r="TMQ1" s="24"/>
      <c r="TMR1" s="24"/>
      <c r="TMS1" s="24"/>
      <c r="TMT1" s="24"/>
      <c r="TMU1" s="24"/>
      <c r="TMV1" s="24"/>
      <c r="TMW1" s="24"/>
      <c r="TMX1" s="24"/>
      <c r="TMY1" s="24"/>
      <c r="TMZ1" s="24"/>
      <c r="TNA1" s="24"/>
      <c r="TNB1" s="24"/>
      <c r="TNC1" s="24"/>
      <c r="TND1" s="24"/>
      <c r="TNE1" s="24"/>
      <c r="TNF1" s="24"/>
      <c r="TNG1" s="24"/>
      <c r="TNH1" s="24"/>
      <c r="TNI1" s="24"/>
      <c r="TNJ1" s="24"/>
      <c r="TNK1" s="24"/>
      <c r="TNL1" s="24"/>
      <c r="TNM1" s="24"/>
      <c r="TNN1" s="24"/>
      <c r="TNO1" s="24"/>
      <c r="TNP1" s="24"/>
      <c r="TNQ1" s="24"/>
      <c r="TNR1" s="24"/>
      <c r="TNS1" s="24"/>
      <c r="TNT1" s="24"/>
      <c r="TNU1" s="24"/>
      <c r="TNV1" s="24"/>
      <c r="TNW1" s="24"/>
      <c r="TNX1" s="24"/>
      <c r="TNY1" s="24"/>
      <c r="TNZ1" s="24"/>
      <c r="TOA1" s="24"/>
      <c r="TOB1" s="24"/>
      <c r="TOC1" s="24"/>
      <c r="TOD1" s="24"/>
      <c r="TOE1" s="24"/>
      <c r="TOF1" s="24"/>
      <c r="TOG1" s="24"/>
      <c r="TOH1" s="24"/>
      <c r="TOI1" s="24"/>
      <c r="TOJ1" s="24"/>
      <c r="TOK1" s="24"/>
      <c r="TOL1" s="24"/>
      <c r="TOM1" s="24"/>
      <c r="TON1" s="24"/>
      <c r="TOO1" s="24"/>
      <c r="TOP1" s="24"/>
      <c r="TOQ1" s="24"/>
      <c r="TOR1" s="24"/>
      <c r="TOS1" s="24"/>
      <c r="TOT1" s="24"/>
      <c r="TOU1" s="24"/>
      <c r="TOV1" s="24"/>
      <c r="TOW1" s="24"/>
      <c r="TOX1" s="24"/>
      <c r="TOY1" s="24"/>
      <c r="TOZ1" s="24"/>
      <c r="TPA1" s="24"/>
      <c r="TPB1" s="24"/>
      <c r="TPC1" s="24"/>
      <c r="TPD1" s="24"/>
      <c r="TPE1" s="24"/>
      <c r="TPF1" s="24"/>
      <c r="TPG1" s="24"/>
      <c r="TPH1" s="24"/>
      <c r="TPI1" s="24"/>
      <c r="TPJ1" s="24"/>
      <c r="TPK1" s="24"/>
      <c r="TPL1" s="24"/>
      <c r="TPM1" s="24"/>
      <c r="TPN1" s="24"/>
      <c r="TPO1" s="24"/>
      <c r="TPP1" s="24"/>
      <c r="TPQ1" s="24"/>
      <c r="TPR1" s="24"/>
      <c r="TPS1" s="24"/>
      <c r="TPT1" s="24"/>
      <c r="TPU1" s="24"/>
      <c r="TPV1" s="24"/>
      <c r="TPW1" s="24"/>
      <c r="TPX1" s="24"/>
      <c r="TPY1" s="24"/>
      <c r="TPZ1" s="24"/>
      <c r="TQA1" s="24"/>
      <c r="TQB1" s="24"/>
      <c r="TQC1" s="24"/>
      <c r="TQD1" s="24"/>
      <c r="TQE1" s="24"/>
      <c r="TQF1" s="24"/>
      <c r="TQG1" s="24"/>
      <c r="TQH1" s="24"/>
      <c r="TQI1" s="24"/>
      <c r="TQJ1" s="24"/>
      <c r="TQK1" s="24"/>
      <c r="TQL1" s="24"/>
      <c r="TQM1" s="24"/>
      <c r="TQN1" s="24"/>
      <c r="TQO1" s="24"/>
      <c r="TQP1" s="24"/>
      <c r="TQQ1" s="24"/>
      <c r="TQR1" s="24"/>
      <c r="TQS1" s="24"/>
      <c r="TQT1" s="24"/>
      <c r="TQU1" s="24"/>
      <c r="TQV1" s="24"/>
      <c r="TQW1" s="24"/>
      <c r="TQX1" s="24"/>
      <c r="TQY1" s="24"/>
      <c r="TQZ1" s="24"/>
      <c r="TRA1" s="24"/>
      <c r="TRB1" s="24"/>
      <c r="TRC1" s="24"/>
      <c r="TRD1" s="24"/>
      <c r="TRE1" s="24"/>
      <c r="TRF1" s="24"/>
      <c r="TRG1" s="24"/>
      <c r="TRH1" s="24"/>
      <c r="TRI1" s="24"/>
      <c r="TRJ1" s="24"/>
      <c r="TRK1" s="24"/>
      <c r="TRL1" s="24"/>
      <c r="TRM1" s="24"/>
      <c r="TRN1" s="24"/>
      <c r="TRO1" s="24"/>
      <c r="TRP1" s="24"/>
      <c r="TRQ1" s="24"/>
      <c r="TRR1" s="24"/>
      <c r="TRS1" s="24"/>
      <c r="TRT1" s="24"/>
      <c r="TRU1" s="24"/>
      <c r="TRV1" s="24"/>
      <c r="TRW1" s="24"/>
      <c r="TRX1" s="24"/>
      <c r="TRY1" s="24"/>
      <c r="TRZ1" s="24"/>
      <c r="TSA1" s="24"/>
      <c r="TSB1" s="24"/>
      <c r="TSC1" s="24"/>
      <c r="TSD1" s="24"/>
      <c r="TSE1" s="24"/>
      <c r="TSF1" s="24"/>
      <c r="TSG1" s="24"/>
      <c r="TSH1" s="24"/>
      <c r="TSI1" s="24"/>
      <c r="TSJ1" s="24"/>
      <c r="TSK1" s="24"/>
      <c r="TSL1" s="24"/>
      <c r="TSM1" s="24"/>
      <c r="TSN1" s="24"/>
      <c r="TSO1" s="24"/>
      <c r="TSP1" s="24"/>
      <c r="TSQ1" s="24"/>
      <c r="TSR1" s="24"/>
      <c r="TSS1" s="24"/>
      <c r="TST1" s="24"/>
      <c r="TSU1" s="24"/>
      <c r="TSV1" s="24"/>
      <c r="TSW1" s="24"/>
      <c r="TSX1" s="24"/>
      <c r="TSY1" s="24"/>
      <c r="TSZ1" s="24"/>
      <c r="TTA1" s="24"/>
      <c r="TTB1" s="24"/>
      <c r="TTC1" s="24"/>
      <c r="TTD1" s="24"/>
      <c r="TTE1" s="24"/>
      <c r="TTF1" s="24"/>
      <c r="TTG1" s="24"/>
      <c r="TTH1" s="24"/>
      <c r="TTI1" s="24"/>
      <c r="TTJ1" s="24"/>
      <c r="TTK1" s="24"/>
      <c r="TTL1" s="24"/>
      <c r="TTM1" s="24"/>
      <c r="TTN1" s="24"/>
      <c r="TTO1" s="24"/>
      <c r="TTP1" s="24"/>
      <c r="TTQ1" s="24"/>
      <c r="TTR1" s="24"/>
      <c r="TTS1" s="24"/>
      <c r="TTT1" s="24"/>
      <c r="TTU1" s="24"/>
      <c r="TTV1" s="24"/>
      <c r="TTW1" s="24"/>
      <c r="TTX1" s="24"/>
      <c r="TTY1" s="24"/>
      <c r="TTZ1" s="24"/>
      <c r="TUA1" s="24"/>
      <c r="TUB1" s="24"/>
      <c r="TUC1" s="24"/>
      <c r="TUD1" s="24"/>
      <c r="TUE1" s="24"/>
      <c r="TUF1" s="24"/>
      <c r="TUG1" s="24"/>
      <c r="TUH1" s="24"/>
      <c r="TUI1" s="24"/>
      <c r="TUJ1" s="24"/>
      <c r="TUK1" s="24"/>
      <c r="TUL1" s="24"/>
      <c r="TUM1" s="24"/>
      <c r="TUN1" s="24"/>
      <c r="TUO1" s="24"/>
      <c r="TUP1" s="24"/>
      <c r="TUQ1" s="24"/>
      <c r="TUR1" s="24"/>
      <c r="TUS1" s="24"/>
      <c r="TUT1" s="24"/>
      <c r="TUU1" s="24"/>
      <c r="TUV1" s="24"/>
      <c r="TUW1" s="24"/>
      <c r="TUX1" s="24"/>
      <c r="TUY1" s="24"/>
      <c r="TUZ1" s="24"/>
      <c r="TVA1" s="24"/>
      <c r="TVB1" s="24"/>
      <c r="TVC1" s="24"/>
      <c r="TVD1" s="24"/>
      <c r="TVE1" s="24"/>
      <c r="TVF1" s="24"/>
      <c r="TVG1" s="24"/>
      <c r="TVH1" s="24"/>
      <c r="TVI1" s="24"/>
      <c r="TVJ1" s="24"/>
      <c r="TVK1" s="24"/>
      <c r="TVL1" s="24"/>
      <c r="TVM1" s="24"/>
      <c r="TVN1" s="24"/>
      <c r="TVO1" s="24"/>
      <c r="TVP1" s="24"/>
      <c r="TVQ1" s="24"/>
      <c r="TVR1" s="24"/>
      <c r="TVS1" s="24"/>
      <c r="TVT1" s="24"/>
      <c r="TVU1" s="24"/>
      <c r="TVV1" s="24"/>
      <c r="TVW1" s="24"/>
      <c r="TVX1" s="24"/>
      <c r="TVY1" s="24"/>
      <c r="TVZ1" s="24"/>
      <c r="TWA1" s="24"/>
      <c r="TWB1" s="24"/>
      <c r="TWC1" s="24"/>
      <c r="TWD1" s="24"/>
      <c r="TWE1" s="24"/>
      <c r="TWF1" s="24"/>
      <c r="TWG1" s="24"/>
      <c r="TWH1" s="24"/>
      <c r="TWI1" s="24"/>
      <c r="TWJ1" s="24"/>
      <c r="TWK1" s="24"/>
      <c r="TWL1" s="24"/>
      <c r="TWM1" s="24"/>
      <c r="TWN1" s="24"/>
      <c r="TWO1" s="24"/>
      <c r="TWP1" s="24"/>
      <c r="TWQ1" s="24"/>
      <c r="TWR1" s="24"/>
      <c r="TWS1" s="24"/>
      <c r="TWT1" s="24"/>
      <c r="TWU1" s="24"/>
      <c r="TWV1" s="24"/>
      <c r="TWW1" s="24"/>
      <c r="TWX1" s="24"/>
      <c r="TWY1" s="24"/>
      <c r="TWZ1" s="24"/>
      <c r="TXA1" s="24"/>
      <c r="TXB1" s="24"/>
      <c r="TXC1" s="24"/>
      <c r="TXD1" s="24"/>
      <c r="TXE1" s="24"/>
      <c r="TXF1" s="24"/>
      <c r="TXG1" s="24"/>
      <c r="TXH1" s="24"/>
      <c r="TXI1" s="24"/>
      <c r="TXJ1" s="24"/>
      <c r="TXK1" s="24"/>
      <c r="TXL1" s="24"/>
      <c r="TXM1" s="24"/>
      <c r="TXN1" s="24"/>
      <c r="TXO1" s="24"/>
      <c r="TXP1" s="24"/>
      <c r="TXQ1" s="24"/>
      <c r="TXR1" s="24"/>
      <c r="TXS1" s="24"/>
      <c r="TXT1" s="24"/>
      <c r="TXU1" s="24"/>
      <c r="TXV1" s="24"/>
      <c r="TXW1" s="24"/>
      <c r="TXX1" s="24"/>
      <c r="TXY1" s="24"/>
      <c r="TXZ1" s="24"/>
      <c r="TYA1" s="24"/>
      <c r="TYB1" s="24"/>
      <c r="TYC1" s="24"/>
      <c r="TYD1" s="24"/>
      <c r="TYE1" s="24"/>
      <c r="TYF1" s="24"/>
      <c r="TYG1" s="24"/>
      <c r="TYH1" s="24"/>
      <c r="TYI1" s="24"/>
      <c r="TYJ1" s="24"/>
      <c r="TYK1" s="24"/>
      <c r="TYL1" s="24"/>
      <c r="TYM1" s="24"/>
      <c r="TYN1" s="24"/>
      <c r="TYO1" s="24"/>
      <c r="TYP1" s="24"/>
      <c r="TYQ1" s="24"/>
      <c r="TYR1" s="24"/>
      <c r="TYS1" s="24"/>
      <c r="TYT1" s="24"/>
      <c r="TYU1" s="24"/>
      <c r="TYV1" s="24"/>
      <c r="TYW1" s="24"/>
      <c r="TYX1" s="24"/>
      <c r="TYY1" s="24"/>
      <c r="TYZ1" s="24"/>
      <c r="TZA1" s="24"/>
      <c r="TZB1" s="24"/>
      <c r="TZC1" s="24"/>
      <c r="TZD1" s="24"/>
      <c r="TZE1" s="24"/>
      <c r="TZF1" s="24"/>
      <c r="TZG1" s="24"/>
      <c r="TZH1" s="24"/>
      <c r="TZI1" s="24"/>
      <c r="TZJ1" s="24"/>
      <c r="TZK1" s="24"/>
      <c r="TZL1" s="24"/>
      <c r="TZM1" s="24"/>
      <c r="TZN1" s="24"/>
      <c r="TZO1" s="24"/>
      <c r="TZP1" s="24"/>
      <c r="TZQ1" s="24"/>
      <c r="TZR1" s="24"/>
      <c r="TZS1" s="24"/>
      <c r="TZT1" s="24"/>
      <c r="TZU1" s="24"/>
      <c r="TZV1" s="24"/>
      <c r="TZW1" s="24"/>
      <c r="TZX1" s="24"/>
      <c r="TZY1" s="24"/>
      <c r="TZZ1" s="24"/>
      <c r="UAA1" s="24"/>
      <c r="UAB1" s="24"/>
      <c r="UAC1" s="24"/>
      <c r="UAD1" s="24"/>
      <c r="UAE1" s="24"/>
      <c r="UAF1" s="24"/>
      <c r="UAG1" s="24"/>
      <c r="UAH1" s="24"/>
      <c r="UAI1" s="24"/>
      <c r="UAJ1" s="24"/>
      <c r="UAK1" s="24"/>
      <c r="UAL1" s="24"/>
      <c r="UAM1" s="24"/>
      <c r="UAN1" s="24"/>
      <c r="UAO1" s="24"/>
      <c r="UAP1" s="24"/>
      <c r="UAQ1" s="24"/>
      <c r="UAR1" s="24"/>
      <c r="UAS1" s="24"/>
      <c r="UAT1" s="24"/>
      <c r="UAU1" s="24"/>
      <c r="UAV1" s="24"/>
      <c r="UAW1" s="24"/>
      <c r="UAX1" s="24"/>
      <c r="UAY1" s="24"/>
      <c r="UAZ1" s="24"/>
      <c r="UBA1" s="24"/>
      <c r="UBB1" s="24"/>
      <c r="UBC1" s="24"/>
      <c r="UBD1" s="24"/>
      <c r="UBE1" s="24"/>
      <c r="UBF1" s="24"/>
      <c r="UBG1" s="24"/>
      <c r="UBH1" s="24"/>
      <c r="UBI1" s="24"/>
      <c r="UBJ1" s="24"/>
      <c r="UBK1" s="24"/>
      <c r="UBL1" s="24"/>
      <c r="UBM1" s="24"/>
      <c r="UBN1" s="24"/>
      <c r="UBO1" s="24"/>
      <c r="UBP1" s="24"/>
      <c r="UBQ1" s="24"/>
      <c r="UBR1" s="24"/>
      <c r="UBS1" s="24"/>
      <c r="UBT1" s="24"/>
      <c r="UBU1" s="24"/>
      <c r="UBV1" s="24"/>
      <c r="UBW1" s="24"/>
      <c r="UBX1" s="24"/>
      <c r="UBY1" s="24"/>
      <c r="UBZ1" s="24"/>
      <c r="UCA1" s="24"/>
      <c r="UCB1" s="24"/>
      <c r="UCC1" s="24"/>
      <c r="UCD1" s="24"/>
      <c r="UCE1" s="24"/>
      <c r="UCF1" s="24"/>
      <c r="UCG1" s="24"/>
      <c r="UCH1" s="24"/>
      <c r="UCI1" s="24"/>
      <c r="UCJ1" s="24"/>
      <c r="UCK1" s="24"/>
      <c r="UCL1" s="24"/>
      <c r="UCM1" s="24"/>
      <c r="UCN1" s="24"/>
      <c r="UCO1" s="24"/>
      <c r="UCP1" s="24"/>
      <c r="UCQ1" s="24"/>
      <c r="UCR1" s="24"/>
      <c r="UCS1" s="24"/>
      <c r="UCT1" s="24"/>
      <c r="UCU1" s="24"/>
      <c r="UCV1" s="24"/>
      <c r="UCW1" s="24"/>
      <c r="UCX1" s="24"/>
      <c r="UCY1" s="24"/>
      <c r="UCZ1" s="24"/>
      <c r="UDA1" s="24"/>
      <c r="UDB1" s="24"/>
      <c r="UDC1" s="24"/>
      <c r="UDD1" s="24"/>
      <c r="UDE1" s="24"/>
      <c r="UDF1" s="24"/>
      <c r="UDG1" s="24"/>
      <c r="UDH1" s="24"/>
      <c r="UDI1" s="24"/>
      <c r="UDJ1" s="24"/>
      <c r="UDK1" s="24"/>
      <c r="UDL1" s="24"/>
      <c r="UDM1" s="24"/>
      <c r="UDN1" s="24"/>
      <c r="UDO1" s="24"/>
      <c r="UDP1" s="24"/>
      <c r="UDQ1" s="24"/>
      <c r="UDR1" s="24"/>
      <c r="UDS1" s="24"/>
      <c r="UDT1" s="24"/>
      <c r="UDU1" s="24"/>
      <c r="UDV1" s="24"/>
      <c r="UDW1" s="24"/>
      <c r="UDX1" s="24"/>
      <c r="UDY1" s="24"/>
      <c r="UDZ1" s="24"/>
      <c r="UEA1" s="24"/>
      <c r="UEB1" s="24"/>
      <c r="UEC1" s="24"/>
      <c r="UED1" s="24"/>
      <c r="UEE1" s="24"/>
      <c r="UEF1" s="24"/>
      <c r="UEG1" s="24"/>
      <c r="UEH1" s="24"/>
      <c r="UEI1" s="24"/>
      <c r="UEJ1" s="24"/>
      <c r="UEK1" s="24"/>
      <c r="UEL1" s="24"/>
      <c r="UEM1" s="24"/>
      <c r="UEN1" s="24"/>
      <c r="UEO1" s="24"/>
      <c r="UEP1" s="24"/>
      <c r="UEQ1" s="24"/>
      <c r="UER1" s="24"/>
      <c r="UES1" s="24"/>
      <c r="UET1" s="24"/>
      <c r="UEU1" s="24"/>
      <c r="UEV1" s="24"/>
      <c r="UEW1" s="24"/>
      <c r="UEX1" s="24"/>
      <c r="UEY1" s="24"/>
      <c r="UEZ1" s="24"/>
      <c r="UFA1" s="24"/>
      <c r="UFB1" s="24"/>
      <c r="UFC1" s="24"/>
      <c r="UFD1" s="24"/>
      <c r="UFE1" s="24"/>
      <c r="UFF1" s="24"/>
      <c r="UFG1" s="24"/>
      <c r="UFH1" s="24"/>
      <c r="UFI1" s="24"/>
      <c r="UFJ1" s="24"/>
      <c r="UFK1" s="24"/>
      <c r="UFL1" s="24"/>
      <c r="UFM1" s="24"/>
      <c r="UFN1" s="24"/>
      <c r="UFO1" s="24"/>
      <c r="UFP1" s="24"/>
      <c r="UFQ1" s="24"/>
      <c r="UFR1" s="24"/>
      <c r="UFS1" s="24"/>
      <c r="UFT1" s="24"/>
      <c r="UFU1" s="24"/>
      <c r="UFV1" s="24"/>
      <c r="UFW1" s="24"/>
      <c r="UFX1" s="24"/>
      <c r="UFY1" s="24"/>
      <c r="UFZ1" s="24"/>
      <c r="UGA1" s="24"/>
      <c r="UGB1" s="24"/>
      <c r="UGC1" s="24"/>
      <c r="UGD1" s="24"/>
      <c r="UGE1" s="24"/>
      <c r="UGF1" s="24"/>
      <c r="UGG1" s="24"/>
      <c r="UGH1" s="24"/>
      <c r="UGI1" s="24"/>
      <c r="UGJ1" s="24"/>
      <c r="UGK1" s="24"/>
      <c r="UGL1" s="24"/>
      <c r="UGM1" s="24"/>
      <c r="UGN1" s="24"/>
      <c r="UGO1" s="24"/>
      <c r="UGP1" s="24"/>
      <c r="UGQ1" s="24"/>
      <c r="UGR1" s="24"/>
      <c r="UGS1" s="24"/>
      <c r="UGT1" s="24"/>
      <c r="UGU1" s="24"/>
      <c r="UGV1" s="24"/>
      <c r="UGW1" s="24"/>
      <c r="UGX1" s="24"/>
      <c r="UGY1" s="24"/>
      <c r="UGZ1" s="24"/>
      <c r="UHA1" s="24"/>
      <c r="UHB1" s="24"/>
      <c r="UHC1" s="24"/>
      <c r="UHD1" s="24"/>
      <c r="UHE1" s="24"/>
      <c r="UHF1" s="24"/>
      <c r="UHG1" s="24"/>
      <c r="UHH1" s="24"/>
      <c r="UHI1" s="24"/>
      <c r="UHJ1" s="24"/>
      <c r="UHK1" s="24"/>
      <c r="UHL1" s="24"/>
      <c r="UHM1" s="24"/>
      <c r="UHN1" s="24"/>
      <c r="UHO1" s="24"/>
      <c r="UHP1" s="24"/>
      <c r="UHQ1" s="24"/>
      <c r="UHR1" s="24"/>
      <c r="UHS1" s="24"/>
      <c r="UHT1" s="24"/>
      <c r="UHU1" s="24"/>
      <c r="UHV1" s="24"/>
      <c r="UHW1" s="24"/>
      <c r="UHX1" s="24"/>
      <c r="UHY1" s="24"/>
      <c r="UHZ1" s="24"/>
      <c r="UIA1" s="24"/>
      <c r="UIB1" s="24"/>
      <c r="UIC1" s="24"/>
      <c r="UID1" s="24"/>
      <c r="UIE1" s="24"/>
      <c r="UIF1" s="24"/>
      <c r="UIG1" s="24"/>
      <c r="UIH1" s="24"/>
      <c r="UII1" s="24"/>
      <c r="UIJ1" s="24"/>
      <c r="UIK1" s="24"/>
      <c r="UIL1" s="24"/>
      <c r="UIM1" s="24"/>
      <c r="UIN1" s="24"/>
      <c r="UIO1" s="24"/>
      <c r="UIP1" s="24"/>
      <c r="UIQ1" s="24"/>
      <c r="UIR1" s="24"/>
      <c r="UIS1" s="24"/>
      <c r="UIT1" s="24"/>
      <c r="UIU1" s="24"/>
      <c r="UIV1" s="24"/>
      <c r="UIW1" s="24"/>
      <c r="UIX1" s="24"/>
      <c r="UIY1" s="24"/>
      <c r="UIZ1" s="24"/>
      <c r="UJA1" s="24"/>
      <c r="UJB1" s="24"/>
      <c r="UJC1" s="24"/>
      <c r="UJD1" s="24"/>
      <c r="UJE1" s="24"/>
      <c r="UJF1" s="24"/>
      <c r="UJG1" s="24"/>
      <c r="UJH1" s="24"/>
      <c r="UJI1" s="24"/>
      <c r="UJJ1" s="24"/>
      <c r="UJK1" s="24"/>
      <c r="UJL1" s="24"/>
      <c r="UJM1" s="24"/>
      <c r="UJN1" s="24"/>
      <c r="UJO1" s="24"/>
      <c r="UJP1" s="24"/>
      <c r="UJQ1" s="24"/>
      <c r="UJR1" s="24"/>
      <c r="UJS1" s="24"/>
      <c r="UJT1" s="24"/>
      <c r="UJU1" s="24"/>
      <c r="UJV1" s="24"/>
      <c r="UJW1" s="24"/>
      <c r="UJX1" s="24"/>
      <c r="UJY1" s="24"/>
      <c r="UJZ1" s="24"/>
      <c r="UKA1" s="24"/>
      <c r="UKB1" s="24"/>
      <c r="UKC1" s="24"/>
      <c r="UKD1" s="24"/>
      <c r="UKE1" s="24"/>
      <c r="UKF1" s="24"/>
      <c r="UKG1" s="24"/>
      <c r="UKH1" s="24"/>
      <c r="UKI1" s="24"/>
      <c r="UKJ1" s="24"/>
      <c r="UKK1" s="24"/>
      <c r="UKL1" s="24"/>
      <c r="UKM1" s="24"/>
      <c r="UKN1" s="24"/>
      <c r="UKO1" s="24"/>
      <c r="UKP1" s="24"/>
      <c r="UKQ1" s="24"/>
      <c r="UKR1" s="24"/>
      <c r="UKS1" s="24"/>
      <c r="UKT1" s="24"/>
      <c r="UKU1" s="24"/>
      <c r="UKV1" s="24"/>
      <c r="UKW1" s="24"/>
      <c r="UKX1" s="24"/>
      <c r="UKY1" s="24"/>
      <c r="UKZ1" s="24"/>
      <c r="ULA1" s="24"/>
      <c r="ULB1" s="24"/>
      <c r="ULC1" s="24"/>
      <c r="ULD1" s="24"/>
      <c r="ULE1" s="24"/>
      <c r="ULF1" s="24"/>
      <c r="ULG1" s="24"/>
      <c r="ULH1" s="24"/>
      <c r="ULI1" s="24"/>
      <c r="ULJ1" s="24"/>
      <c r="ULK1" s="24"/>
      <c r="ULL1" s="24"/>
      <c r="ULM1" s="24"/>
      <c r="ULN1" s="24"/>
      <c r="ULO1" s="24"/>
      <c r="ULP1" s="24"/>
      <c r="ULQ1" s="24"/>
      <c r="ULR1" s="24"/>
      <c r="ULS1" s="24"/>
      <c r="ULT1" s="24"/>
      <c r="ULU1" s="24"/>
      <c r="ULV1" s="24"/>
      <c r="ULW1" s="24"/>
      <c r="ULX1" s="24"/>
      <c r="ULY1" s="24"/>
      <c r="ULZ1" s="24"/>
      <c r="UMA1" s="24"/>
      <c r="UMB1" s="24"/>
      <c r="UMC1" s="24"/>
      <c r="UMD1" s="24"/>
      <c r="UME1" s="24"/>
      <c r="UMF1" s="24"/>
      <c r="UMG1" s="24"/>
      <c r="UMH1" s="24"/>
      <c r="UMI1" s="24"/>
      <c r="UMJ1" s="24"/>
      <c r="UMK1" s="24"/>
      <c r="UML1" s="24"/>
      <c r="UMM1" s="24"/>
      <c r="UMN1" s="24"/>
      <c r="UMO1" s="24"/>
      <c r="UMP1" s="24"/>
      <c r="UMQ1" s="24"/>
      <c r="UMR1" s="24"/>
      <c r="UMS1" s="24"/>
      <c r="UMT1" s="24"/>
      <c r="UMU1" s="24"/>
      <c r="UMV1" s="24"/>
      <c r="UMW1" s="24"/>
      <c r="UMX1" s="24"/>
      <c r="UMY1" s="24"/>
      <c r="UMZ1" s="24"/>
      <c r="UNA1" s="24"/>
      <c r="UNB1" s="24"/>
      <c r="UNC1" s="24"/>
      <c r="UND1" s="24"/>
      <c r="UNE1" s="24"/>
      <c r="UNF1" s="24"/>
      <c r="UNG1" s="24"/>
      <c r="UNH1" s="24"/>
      <c r="UNI1" s="24"/>
      <c r="UNJ1" s="24"/>
      <c r="UNK1" s="24"/>
      <c r="UNL1" s="24"/>
      <c r="UNM1" s="24"/>
      <c r="UNN1" s="24"/>
      <c r="UNO1" s="24"/>
      <c r="UNP1" s="24"/>
      <c r="UNQ1" s="24"/>
      <c r="UNR1" s="24"/>
      <c r="UNS1" s="24"/>
      <c r="UNT1" s="24"/>
      <c r="UNU1" s="24"/>
      <c r="UNV1" s="24"/>
      <c r="UNW1" s="24"/>
      <c r="UNX1" s="24"/>
      <c r="UNY1" s="24"/>
      <c r="UNZ1" s="24"/>
      <c r="UOA1" s="24"/>
      <c r="UOB1" s="24"/>
      <c r="UOC1" s="24"/>
      <c r="UOD1" s="24"/>
      <c r="UOE1" s="24"/>
      <c r="UOF1" s="24"/>
      <c r="UOG1" s="24"/>
      <c r="UOH1" s="24"/>
      <c r="UOI1" s="24"/>
      <c r="UOJ1" s="24"/>
      <c r="UOK1" s="24"/>
      <c r="UOL1" s="24"/>
      <c r="UOM1" s="24"/>
      <c r="UON1" s="24"/>
      <c r="UOO1" s="24"/>
      <c r="UOP1" s="24"/>
      <c r="UOQ1" s="24"/>
      <c r="UOR1" s="24"/>
      <c r="UOS1" s="24"/>
      <c r="UOT1" s="24"/>
      <c r="UOU1" s="24"/>
      <c r="UOV1" s="24"/>
      <c r="UOW1" s="24"/>
      <c r="UOX1" s="24"/>
      <c r="UOY1" s="24"/>
      <c r="UOZ1" s="24"/>
      <c r="UPA1" s="24"/>
      <c r="UPB1" s="24"/>
      <c r="UPC1" s="24"/>
      <c r="UPD1" s="24"/>
      <c r="UPE1" s="24"/>
      <c r="UPF1" s="24"/>
      <c r="UPG1" s="24"/>
      <c r="UPH1" s="24"/>
      <c r="UPI1" s="24"/>
      <c r="UPJ1" s="24"/>
      <c r="UPK1" s="24"/>
      <c r="UPL1" s="24"/>
      <c r="UPM1" s="24"/>
      <c r="UPN1" s="24"/>
      <c r="UPO1" s="24"/>
      <c r="UPP1" s="24"/>
      <c r="UPQ1" s="24"/>
      <c r="UPR1" s="24"/>
      <c r="UPS1" s="24"/>
      <c r="UPT1" s="24"/>
      <c r="UPU1" s="24"/>
      <c r="UPV1" s="24"/>
      <c r="UPW1" s="24"/>
      <c r="UPX1" s="24"/>
      <c r="UPY1" s="24"/>
      <c r="UPZ1" s="24"/>
      <c r="UQA1" s="24"/>
      <c r="UQB1" s="24"/>
      <c r="UQC1" s="24"/>
      <c r="UQD1" s="24"/>
      <c r="UQE1" s="24"/>
      <c r="UQF1" s="24"/>
      <c r="UQG1" s="24"/>
      <c r="UQH1" s="24"/>
      <c r="UQI1" s="24"/>
      <c r="UQJ1" s="24"/>
      <c r="UQK1" s="24"/>
      <c r="UQL1" s="24"/>
      <c r="UQM1" s="24"/>
      <c r="UQN1" s="24"/>
      <c r="UQO1" s="24"/>
      <c r="UQP1" s="24"/>
      <c r="UQQ1" s="24"/>
      <c r="UQR1" s="24"/>
      <c r="UQS1" s="24"/>
      <c r="UQT1" s="24"/>
      <c r="UQU1" s="24"/>
      <c r="UQV1" s="24"/>
      <c r="UQW1" s="24"/>
      <c r="UQX1" s="24"/>
      <c r="UQY1" s="24"/>
      <c r="UQZ1" s="24"/>
      <c r="URA1" s="24"/>
      <c r="URB1" s="24"/>
      <c r="URC1" s="24"/>
      <c r="URD1" s="24"/>
      <c r="URE1" s="24"/>
      <c r="URF1" s="24"/>
      <c r="URG1" s="24"/>
      <c r="URH1" s="24"/>
      <c r="URI1" s="24"/>
      <c r="URJ1" s="24"/>
      <c r="URK1" s="24"/>
      <c r="URL1" s="24"/>
      <c r="URM1" s="24"/>
      <c r="URN1" s="24"/>
      <c r="URO1" s="24"/>
      <c r="URP1" s="24"/>
      <c r="URQ1" s="24"/>
      <c r="URR1" s="24"/>
      <c r="URS1" s="24"/>
      <c r="URT1" s="24"/>
      <c r="URU1" s="24"/>
      <c r="URV1" s="24"/>
      <c r="URW1" s="24"/>
      <c r="URX1" s="24"/>
      <c r="URY1" s="24"/>
      <c r="URZ1" s="24"/>
      <c r="USA1" s="24"/>
      <c r="USB1" s="24"/>
      <c r="USC1" s="24"/>
      <c r="USD1" s="24"/>
      <c r="USE1" s="24"/>
      <c r="USF1" s="24"/>
      <c r="USG1" s="24"/>
      <c r="USH1" s="24"/>
      <c r="USI1" s="24"/>
      <c r="USJ1" s="24"/>
      <c r="USK1" s="24"/>
      <c r="USL1" s="24"/>
      <c r="USM1" s="24"/>
      <c r="USN1" s="24"/>
      <c r="USO1" s="24"/>
      <c r="USP1" s="24"/>
      <c r="USQ1" s="24"/>
      <c r="USR1" s="24"/>
      <c r="USS1" s="24"/>
      <c r="UST1" s="24"/>
      <c r="USU1" s="24"/>
      <c r="USV1" s="24"/>
      <c r="USW1" s="24"/>
      <c r="USX1" s="24"/>
      <c r="USY1" s="24"/>
      <c r="USZ1" s="24"/>
      <c r="UTA1" s="24"/>
      <c r="UTB1" s="24"/>
      <c r="UTC1" s="24"/>
      <c r="UTD1" s="24"/>
      <c r="UTE1" s="24"/>
      <c r="UTF1" s="24"/>
      <c r="UTG1" s="24"/>
      <c r="UTH1" s="24"/>
      <c r="UTI1" s="24"/>
      <c r="UTJ1" s="24"/>
      <c r="UTK1" s="24"/>
      <c r="UTL1" s="24"/>
      <c r="UTM1" s="24"/>
      <c r="UTN1" s="24"/>
      <c r="UTO1" s="24"/>
      <c r="UTP1" s="24"/>
      <c r="UTQ1" s="24"/>
      <c r="UTR1" s="24"/>
      <c r="UTS1" s="24"/>
      <c r="UTT1" s="24"/>
      <c r="UTU1" s="24"/>
      <c r="UTV1" s="24"/>
      <c r="UTW1" s="24"/>
      <c r="UTX1" s="24"/>
      <c r="UTY1" s="24"/>
      <c r="UTZ1" s="24"/>
      <c r="UUA1" s="24"/>
      <c r="UUB1" s="24"/>
      <c r="UUC1" s="24"/>
      <c r="UUD1" s="24"/>
      <c r="UUE1" s="24"/>
      <c r="UUF1" s="24"/>
      <c r="UUG1" s="24"/>
      <c r="UUH1" s="24"/>
      <c r="UUI1" s="24"/>
      <c r="UUJ1" s="24"/>
      <c r="UUK1" s="24"/>
      <c r="UUL1" s="24"/>
      <c r="UUM1" s="24"/>
      <c r="UUN1" s="24"/>
      <c r="UUO1" s="24"/>
      <c r="UUP1" s="24"/>
      <c r="UUQ1" s="24"/>
      <c r="UUR1" s="24"/>
      <c r="UUS1" s="24"/>
      <c r="UUT1" s="24"/>
      <c r="UUU1" s="24"/>
      <c r="UUV1" s="24"/>
      <c r="UUW1" s="24"/>
      <c r="UUX1" s="24"/>
      <c r="UUY1" s="24"/>
      <c r="UUZ1" s="24"/>
      <c r="UVA1" s="24"/>
      <c r="UVB1" s="24"/>
      <c r="UVC1" s="24"/>
      <c r="UVD1" s="24"/>
      <c r="UVE1" s="24"/>
      <c r="UVF1" s="24"/>
      <c r="UVG1" s="24"/>
      <c r="UVH1" s="24"/>
      <c r="UVI1" s="24"/>
      <c r="UVJ1" s="24"/>
      <c r="UVK1" s="24"/>
      <c r="UVL1" s="24"/>
      <c r="UVM1" s="24"/>
      <c r="UVN1" s="24"/>
      <c r="UVO1" s="24"/>
      <c r="UVP1" s="24"/>
      <c r="UVQ1" s="24"/>
      <c r="UVR1" s="24"/>
      <c r="UVS1" s="24"/>
      <c r="UVT1" s="24"/>
      <c r="UVU1" s="24"/>
      <c r="UVV1" s="24"/>
      <c r="UVW1" s="24"/>
      <c r="UVX1" s="24"/>
      <c r="UVY1" s="24"/>
      <c r="UVZ1" s="24"/>
      <c r="UWA1" s="24"/>
      <c r="UWB1" s="24"/>
      <c r="UWC1" s="24"/>
      <c r="UWD1" s="24"/>
      <c r="UWE1" s="24"/>
      <c r="UWF1" s="24"/>
      <c r="UWG1" s="24"/>
      <c r="UWH1" s="24"/>
      <c r="UWI1" s="24"/>
      <c r="UWJ1" s="24"/>
      <c r="UWK1" s="24"/>
      <c r="UWL1" s="24"/>
      <c r="UWM1" s="24"/>
      <c r="UWN1" s="24"/>
      <c r="UWO1" s="24"/>
      <c r="UWP1" s="24"/>
      <c r="UWQ1" s="24"/>
      <c r="UWR1" s="24"/>
      <c r="UWS1" s="24"/>
      <c r="UWT1" s="24"/>
      <c r="UWU1" s="24"/>
      <c r="UWV1" s="24"/>
      <c r="UWW1" s="24"/>
      <c r="UWX1" s="24"/>
      <c r="UWY1" s="24"/>
      <c r="UWZ1" s="24"/>
      <c r="UXA1" s="24"/>
      <c r="UXB1" s="24"/>
      <c r="UXC1" s="24"/>
      <c r="UXD1" s="24"/>
      <c r="UXE1" s="24"/>
      <c r="UXF1" s="24"/>
      <c r="UXG1" s="24"/>
      <c r="UXH1" s="24"/>
      <c r="UXI1" s="24"/>
      <c r="UXJ1" s="24"/>
      <c r="UXK1" s="24"/>
      <c r="UXL1" s="24"/>
      <c r="UXM1" s="24"/>
      <c r="UXN1" s="24"/>
      <c r="UXO1" s="24"/>
      <c r="UXP1" s="24"/>
      <c r="UXQ1" s="24"/>
      <c r="UXR1" s="24"/>
      <c r="UXS1" s="24"/>
      <c r="UXT1" s="24"/>
      <c r="UXU1" s="24"/>
      <c r="UXV1" s="24"/>
      <c r="UXW1" s="24"/>
      <c r="UXX1" s="24"/>
      <c r="UXY1" s="24"/>
      <c r="UXZ1" s="24"/>
      <c r="UYA1" s="24"/>
      <c r="UYB1" s="24"/>
      <c r="UYC1" s="24"/>
      <c r="UYD1" s="24"/>
      <c r="UYE1" s="24"/>
      <c r="UYF1" s="24"/>
      <c r="UYG1" s="24"/>
      <c r="UYH1" s="24"/>
      <c r="UYI1" s="24"/>
      <c r="UYJ1" s="24"/>
      <c r="UYK1" s="24"/>
      <c r="UYL1" s="24"/>
      <c r="UYM1" s="24"/>
      <c r="UYN1" s="24"/>
      <c r="UYO1" s="24"/>
      <c r="UYP1" s="24"/>
      <c r="UYQ1" s="24"/>
      <c r="UYR1" s="24"/>
      <c r="UYS1" s="24"/>
      <c r="UYT1" s="24"/>
      <c r="UYU1" s="24"/>
      <c r="UYV1" s="24"/>
      <c r="UYW1" s="24"/>
      <c r="UYX1" s="24"/>
      <c r="UYY1" s="24"/>
      <c r="UYZ1" s="24"/>
      <c r="UZA1" s="24"/>
      <c r="UZB1" s="24"/>
      <c r="UZC1" s="24"/>
      <c r="UZD1" s="24"/>
      <c r="UZE1" s="24"/>
      <c r="UZF1" s="24"/>
      <c r="UZG1" s="24"/>
      <c r="UZH1" s="24"/>
      <c r="UZI1" s="24"/>
      <c r="UZJ1" s="24"/>
      <c r="UZK1" s="24"/>
      <c r="UZL1" s="24"/>
      <c r="UZM1" s="24"/>
      <c r="UZN1" s="24"/>
      <c r="UZO1" s="24"/>
      <c r="UZP1" s="24"/>
      <c r="UZQ1" s="24"/>
      <c r="UZR1" s="24"/>
      <c r="UZS1" s="24"/>
      <c r="UZT1" s="24"/>
      <c r="UZU1" s="24"/>
      <c r="UZV1" s="24"/>
      <c r="UZW1" s="24"/>
      <c r="UZX1" s="24"/>
      <c r="UZY1" s="24"/>
      <c r="UZZ1" s="24"/>
      <c r="VAA1" s="24"/>
      <c r="VAB1" s="24"/>
      <c r="VAC1" s="24"/>
      <c r="VAD1" s="24"/>
      <c r="VAE1" s="24"/>
      <c r="VAF1" s="24"/>
      <c r="VAG1" s="24"/>
      <c r="VAH1" s="24"/>
      <c r="VAI1" s="24"/>
      <c r="VAJ1" s="24"/>
      <c r="VAK1" s="24"/>
      <c r="VAL1" s="24"/>
      <c r="VAM1" s="24"/>
      <c r="VAN1" s="24"/>
      <c r="VAO1" s="24"/>
      <c r="VAP1" s="24"/>
      <c r="VAQ1" s="24"/>
      <c r="VAR1" s="24"/>
      <c r="VAS1" s="24"/>
      <c r="VAT1" s="24"/>
      <c r="VAU1" s="24"/>
      <c r="VAV1" s="24"/>
      <c r="VAW1" s="24"/>
      <c r="VAX1" s="24"/>
      <c r="VAY1" s="24"/>
      <c r="VAZ1" s="24"/>
      <c r="VBA1" s="24"/>
      <c r="VBB1" s="24"/>
      <c r="VBC1" s="24"/>
      <c r="VBD1" s="24"/>
      <c r="VBE1" s="24"/>
      <c r="VBF1" s="24"/>
      <c r="VBG1" s="24"/>
      <c r="VBH1" s="24"/>
      <c r="VBI1" s="24"/>
      <c r="VBJ1" s="24"/>
      <c r="VBK1" s="24"/>
      <c r="VBL1" s="24"/>
      <c r="VBM1" s="24"/>
      <c r="VBN1" s="24"/>
      <c r="VBO1" s="24"/>
      <c r="VBP1" s="24"/>
      <c r="VBQ1" s="24"/>
      <c r="VBR1" s="24"/>
      <c r="VBS1" s="24"/>
      <c r="VBT1" s="24"/>
      <c r="VBU1" s="24"/>
      <c r="VBV1" s="24"/>
      <c r="VBW1" s="24"/>
      <c r="VBX1" s="24"/>
      <c r="VBY1" s="24"/>
      <c r="VBZ1" s="24"/>
      <c r="VCA1" s="24"/>
      <c r="VCB1" s="24"/>
      <c r="VCC1" s="24"/>
      <c r="VCD1" s="24"/>
      <c r="VCE1" s="24"/>
      <c r="VCF1" s="24"/>
      <c r="VCG1" s="24"/>
      <c r="VCH1" s="24"/>
      <c r="VCI1" s="24"/>
      <c r="VCJ1" s="24"/>
      <c r="VCK1" s="24"/>
      <c r="VCL1" s="24"/>
      <c r="VCM1" s="24"/>
      <c r="VCN1" s="24"/>
      <c r="VCO1" s="24"/>
      <c r="VCP1" s="24"/>
      <c r="VCQ1" s="24"/>
      <c r="VCR1" s="24"/>
      <c r="VCS1" s="24"/>
      <c r="VCT1" s="24"/>
      <c r="VCU1" s="24"/>
      <c r="VCV1" s="24"/>
      <c r="VCW1" s="24"/>
      <c r="VCX1" s="24"/>
      <c r="VCY1" s="24"/>
      <c r="VCZ1" s="24"/>
      <c r="VDA1" s="24"/>
      <c r="VDB1" s="24"/>
      <c r="VDC1" s="24"/>
      <c r="VDD1" s="24"/>
      <c r="VDE1" s="24"/>
      <c r="VDF1" s="24"/>
      <c r="VDG1" s="24"/>
      <c r="VDH1" s="24"/>
      <c r="VDI1" s="24"/>
      <c r="VDJ1" s="24"/>
      <c r="VDK1" s="24"/>
      <c r="VDL1" s="24"/>
      <c r="VDM1" s="24"/>
      <c r="VDN1" s="24"/>
      <c r="VDO1" s="24"/>
      <c r="VDP1" s="24"/>
      <c r="VDQ1" s="24"/>
      <c r="VDR1" s="24"/>
      <c r="VDS1" s="24"/>
      <c r="VDT1" s="24"/>
      <c r="VDU1" s="24"/>
      <c r="VDV1" s="24"/>
      <c r="VDW1" s="24"/>
      <c r="VDX1" s="24"/>
      <c r="VDY1" s="24"/>
      <c r="VDZ1" s="24"/>
      <c r="VEA1" s="24"/>
      <c r="VEB1" s="24"/>
      <c r="VEC1" s="24"/>
      <c r="VED1" s="24"/>
      <c r="VEE1" s="24"/>
      <c r="VEF1" s="24"/>
      <c r="VEG1" s="24"/>
      <c r="VEH1" s="24"/>
      <c r="VEI1" s="24"/>
      <c r="VEJ1" s="24"/>
      <c r="VEK1" s="24"/>
      <c r="VEL1" s="24"/>
      <c r="VEM1" s="24"/>
      <c r="VEN1" s="24"/>
      <c r="VEO1" s="24"/>
      <c r="VEP1" s="24"/>
      <c r="VEQ1" s="24"/>
      <c r="VER1" s="24"/>
      <c r="VES1" s="24"/>
      <c r="VET1" s="24"/>
      <c r="VEU1" s="24"/>
      <c r="VEV1" s="24"/>
      <c r="VEW1" s="24"/>
      <c r="VEX1" s="24"/>
      <c r="VEY1" s="24"/>
      <c r="VEZ1" s="24"/>
      <c r="VFA1" s="24"/>
      <c r="VFB1" s="24"/>
      <c r="VFC1" s="24"/>
      <c r="VFD1" s="24"/>
      <c r="VFE1" s="24"/>
      <c r="VFF1" s="24"/>
      <c r="VFG1" s="24"/>
      <c r="VFH1" s="24"/>
      <c r="VFI1" s="24"/>
      <c r="VFJ1" s="24"/>
      <c r="VFK1" s="24"/>
      <c r="VFL1" s="24"/>
      <c r="VFM1" s="24"/>
      <c r="VFN1" s="24"/>
      <c r="VFO1" s="24"/>
      <c r="VFP1" s="24"/>
      <c r="VFQ1" s="24"/>
      <c r="VFR1" s="24"/>
      <c r="VFS1" s="24"/>
      <c r="VFT1" s="24"/>
      <c r="VFU1" s="24"/>
      <c r="VFV1" s="24"/>
      <c r="VFW1" s="24"/>
      <c r="VFX1" s="24"/>
      <c r="VFY1" s="24"/>
      <c r="VFZ1" s="24"/>
      <c r="VGA1" s="24"/>
      <c r="VGB1" s="24"/>
      <c r="VGC1" s="24"/>
      <c r="VGD1" s="24"/>
      <c r="VGE1" s="24"/>
      <c r="VGF1" s="24"/>
      <c r="VGG1" s="24"/>
      <c r="VGH1" s="24"/>
      <c r="VGI1" s="24"/>
      <c r="VGJ1" s="24"/>
      <c r="VGK1" s="24"/>
      <c r="VGL1" s="24"/>
      <c r="VGM1" s="24"/>
      <c r="VGN1" s="24"/>
      <c r="VGO1" s="24"/>
      <c r="VGP1" s="24"/>
      <c r="VGQ1" s="24"/>
      <c r="VGR1" s="24"/>
      <c r="VGS1" s="24"/>
      <c r="VGT1" s="24"/>
      <c r="VGU1" s="24"/>
      <c r="VGV1" s="24"/>
      <c r="VGW1" s="24"/>
      <c r="VGX1" s="24"/>
      <c r="VGY1" s="24"/>
      <c r="VGZ1" s="24"/>
      <c r="VHA1" s="24"/>
      <c r="VHB1" s="24"/>
      <c r="VHC1" s="24"/>
      <c r="VHD1" s="24"/>
      <c r="VHE1" s="24"/>
      <c r="VHF1" s="24"/>
      <c r="VHG1" s="24"/>
      <c r="VHH1" s="24"/>
      <c r="VHI1" s="24"/>
      <c r="VHJ1" s="24"/>
      <c r="VHK1" s="24"/>
      <c r="VHL1" s="24"/>
      <c r="VHM1" s="24"/>
      <c r="VHN1" s="24"/>
      <c r="VHO1" s="24"/>
      <c r="VHP1" s="24"/>
      <c r="VHQ1" s="24"/>
      <c r="VHR1" s="24"/>
      <c r="VHS1" s="24"/>
      <c r="VHT1" s="24"/>
      <c r="VHU1" s="24"/>
      <c r="VHV1" s="24"/>
      <c r="VHW1" s="24"/>
      <c r="VHX1" s="24"/>
      <c r="VHY1" s="24"/>
      <c r="VHZ1" s="24"/>
      <c r="VIA1" s="24"/>
      <c r="VIB1" s="24"/>
      <c r="VIC1" s="24"/>
      <c r="VID1" s="24"/>
      <c r="VIE1" s="24"/>
      <c r="VIF1" s="24"/>
      <c r="VIG1" s="24"/>
      <c r="VIH1" s="24"/>
      <c r="VII1" s="24"/>
      <c r="VIJ1" s="24"/>
      <c r="VIK1" s="24"/>
      <c r="VIL1" s="24"/>
      <c r="VIM1" s="24"/>
      <c r="VIN1" s="24"/>
      <c r="VIO1" s="24"/>
      <c r="VIP1" s="24"/>
      <c r="VIQ1" s="24"/>
      <c r="VIR1" s="24"/>
      <c r="VIS1" s="24"/>
      <c r="VIT1" s="24"/>
      <c r="VIU1" s="24"/>
      <c r="VIV1" s="24"/>
      <c r="VIW1" s="24"/>
      <c r="VIX1" s="24"/>
      <c r="VIY1" s="24"/>
      <c r="VIZ1" s="24"/>
      <c r="VJA1" s="24"/>
      <c r="VJB1" s="24"/>
      <c r="VJC1" s="24"/>
      <c r="VJD1" s="24"/>
      <c r="VJE1" s="24"/>
      <c r="VJF1" s="24"/>
      <c r="VJG1" s="24"/>
      <c r="VJH1" s="24"/>
      <c r="VJI1" s="24"/>
      <c r="VJJ1" s="24"/>
      <c r="VJK1" s="24"/>
      <c r="VJL1" s="24"/>
      <c r="VJM1" s="24"/>
      <c r="VJN1" s="24"/>
      <c r="VJO1" s="24"/>
      <c r="VJP1" s="24"/>
      <c r="VJQ1" s="24"/>
      <c r="VJR1" s="24"/>
      <c r="VJS1" s="24"/>
      <c r="VJT1" s="24"/>
      <c r="VJU1" s="24"/>
      <c r="VJV1" s="24"/>
      <c r="VJW1" s="24"/>
      <c r="VJX1" s="24"/>
      <c r="VJY1" s="24"/>
      <c r="VJZ1" s="24"/>
      <c r="VKA1" s="24"/>
      <c r="VKB1" s="24"/>
      <c r="VKC1" s="24"/>
      <c r="VKD1" s="24"/>
      <c r="VKE1" s="24"/>
      <c r="VKF1" s="24"/>
      <c r="VKG1" s="24"/>
      <c r="VKH1" s="24"/>
      <c r="VKI1" s="24"/>
      <c r="VKJ1" s="24"/>
      <c r="VKK1" s="24"/>
      <c r="VKL1" s="24"/>
      <c r="VKM1" s="24"/>
      <c r="VKN1" s="24"/>
      <c r="VKO1" s="24"/>
      <c r="VKP1" s="24"/>
      <c r="VKQ1" s="24"/>
      <c r="VKR1" s="24"/>
      <c r="VKS1" s="24"/>
      <c r="VKT1" s="24"/>
      <c r="VKU1" s="24"/>
      <c r="VKV1" s="24"/>
      <c r="VKW1" s="24"/>
      <c r="VKX1" s="24"/>
      <c r="VKY1" s="24"/>
      <c r="VKZ1" s="24"/>
      <c r="VLA1" s="24"/>
      <c r="VLB1" s="24"/>
      <c r="VLC1" s="24"/>
      <c r="VLD1" s="24"/>
      <c r="VLE1" s="24"/>
      <c r="VLF1" s="24"/>
      <c r="VLG1" s="24"/>
      <c r="VLH1" s="24"/>
      <c r="VLI1" s="24"/>
      <c r="VLJ1" s="24"/>
      <c r="VLK1" s="24"/>
      <c r="VLL1" s="24"/>
      <c r="VLM1" s="24"/>
      <c r="VLN1" s="24"/>
      <c r="VLO1" s="24"/>
      <c r="VLP1" s="24"/>
      <c r="VLQ1" s="24"/>
      <c r="VLR1" s="24"/>
      <c r="VLS1" s="24"/>
      <c r="VLT1" s="24"/>
      <c r="VLU1" s="24"/>
      <c r="VLV1" s="24"/>
      <c r="VLW1" s="24"/>
      <c r="VLX1" s="24"/>
      <c r="VLY1" s="24"/>
      <c r="VLZ1" s="24"/>
      <c r="VMA1" s="24"/>
      <c r="VMB1" s="24"/>
      <c r="VMC1" s="24"/>
      <c r="VMD1" s="24"/>
      <c r="VME1" s="24"/>
      <c r="VMF1" s="24"/>
      <c r="VMG1" s="24"/>
      <c r="VMH1" s="24"/>
      <c r="VMI1" s="24"/>
      <c r="VMJ1" s="24"/>
      <c r="VMK1" s="24"/>
      <c r="VML1" s="24"/>
      <c r="VMM1" s="24"/>
      <c r="VMN1" s="24"/>
      <c r="VMO1" s="24"/>
      <c r="VMP1" s="24"/>
      <c r="VMQ1" s="24"/>
      <c r="VMR1" s="24"/>
      <c r="VMS1" s="24"/>
      <c r="VMT1" s="24"/>
      <c r="VMU1" s="24"/>
      <c r="VMV1" s="24"/>
      <c r="VMW1" s="24"/>
      <c r="VMX1" s="24"/>
      <c r="VMY1" s="24"/>
      <c r="VMZ1" s="24"/>
      <c r="VNA1" s="24"/>
      <c r="VNB1" s="24"/>
      <c r="VNC1" s="24"/>
      <c r="VND1" s="24"/>
      <c r="VNE1" s="24"/>
      <c r="VNF1" s="24"/>
      <c r="VNG1" s="24"/>
      <c r="VNH1" s="24"/>
      <c r="VNI1" s="24"/>
      <c r="VNJ1" s="24"/>
      <c r="VNK1" s="24"/>
      <c r="VNL1" s="24"/>
      <c r="VNM1" s="24"/>
      <c r="VNN1" s="24"/>
      <c r="VNO1" s="24"/>
      <c r="VNP1" s="24"/>
      <c r="VNQ1" s="24"/>
      <c r="VNR1" s="24"/>
      <c r="VNS1" s="24"/>
      <c r="VNT1" s="24"/>
      <c r="VNU1" s="24"/>
      <c r="VNV1" s="24"/>
      <c r="VNW1" s="24"/>
      <c r="VNX1" s="24"/>
      <c r="VNY1" s="24"/>
      <c r="VNZ1" s="24"/>
      <c r="VOA1" s="24"/>
      <c r="VOB1" s="24"/>
      <c r="VOC1" s="24"/>
      <c r="VOD1" s="24"/>
      <c r="VOE1" s="24"/>
      <c r="VOF1" s="24"/>
      <c r="VOG1" s="24"/>
      <c r="VOH1" s="24"/>
      <c r="VOI1" s="24"/>
      <c r="VOJ1" s="24"/>
      <c r="VOK1" s="24"/>
      <c r="VOL1" s="24"/>
      <c r="VOM1" s="24"/>
      <c r="VON1" s="24"/>
      <c r="VOO1" s="24"/>
      <c r="VOP1" s="24"/>
      <c r="VOQ1" s="24"/>
      <c r="VOR1" s="24"/>
      <c r="VOS1" s="24"/>
      <c r="VOT1" s="24"/>
      <c r="VOU1" s="24"/>
      <c r="VOV1" s="24"/>
      <c r="VOW1" s="24"/>
      <c r="VOX1" s="24"/>
      <c r="VOY1" s="24"/>
      <c r="VOZ1" s="24"/>
      <c r="VPA1" s="24"/>
      <c r="VPB1" s="24"/>
      <c r="VPC1" s="24"/>
      <c r="VPD1" s="24"/>
      <c r="VPE1" s="24"/>
      <c r="VPF1" s="24"/>
      <c r="VPG1" s="24"/>
      <c r="VPH1" s="24"/>
      <c r="VPI1" s="24"/>
      <c r="VPJ1" s="24"/>
      <c r="VPK1" s="24"/>
      <c r="VPL1" s="24"/>
      <c r="VPM1" s="24"/>
      <c r="VPN1" s="24"/>
      <c r="VPO1" s="24"/>
      <c r="VPP1" s="24"/>
      <c r="VPQ1" s="24"/>
      <c r="VPR1" s="24"/>
      <c r="VPS1" s="24"/>
      <c r="VPT1" s="24"/>
      <c r="VPU1" s="24"/>
      <c r="VPV1" s="24"/>
      <c r="VPW1" s="24"/>
      <c r="VPX1" s="24"/>
      <c r="VPY1" s="24"/>
      <c r="VPZ1" s="24"/>
      <c r="VQA1" s="24"/>
      <c r="VQB1" s="24"/>
      <c r="VQC1" s="24"/>
      <c r="VQD1" s="24"/>
      <c r="VQE1" s="24"/>
      <c r="VQF1" s="24"/>
      <c r="VQG1" s="24"/>
      <c r="VQH1" s="24"/>
      <c r="VQI1" s="24"/>
      <c r="VQJ1" s="24"/>
      <c r="VQK1" s="24"/>
      <c r="VQL1" s="24"/>
      <c r="VQM1" s="24"/>
      <c r="VQN1" s="24"/>
      <c r="VQO1" s="24"/>
      <c r="VQP1" s="24"/>
      <c r="VQQ1" s="24"/>
      <c r="VQR1" s="24"/>
      <c r="VQS1" s="24"/>
      <c r="VQT1" s="24"/>
      <c r="VQU1" s="24"/>
      <c r="VQV1" s="24"/>
      <c r="VQW1" s="24"/>
      <c r="VQX1" s="24"/>
      <c r="VQY1" s="24"/>
      <c r="VQZ1" s="24"/>
      <c r="VRA1" s="24"/>
      <c r="VRB1" s="24"/>
      <c r="VRC1" s="24"/>
      <c r="VRD1" s="24"/>
      <c r="VRE1" s="24"/>
      <c r="VRF1" s="24"/>
      <c r="VRG1" s="24"/>
      <c r="VRH1" s="24"/>
      <c r="VRI1" s="24"/>
      <c r="VRJ1" s="24"/>
      <c r="VRK1" s="24"/>
      <c r="VRL1" s="24"/>
      <c r="VRM1" s="24"/>
      <c r="VRN1" s="24"/>
      <c r="VRO1" s="24"/>
      <c r="VRP1" s="24"/>
      <c r="VRQ1" s="24"/>
      <c r="VRR1" s="24"/>
      <c r="VRS1" s="24"/>
      <c r="VRT1" s="24"/>
      <c r="VRU1" s="24"/>
      <c r="VRV1" s="24"/>
      <c r="VRW1" s="24"/>
      <c r="VRX1" s="24"/>
      <c r="VRY1" s="24"/>
      <c r="VRZ1" s="24"/>
      <c r="VSA1" s="24"/>
      <c r="VSB1" s="24"/>
      <c r="VSC1" s="24"/>
      <c r="VSD1" s="24"/>
      <c r="VSE1" s="24"/>
      <c r="VSF1" s="24"/>
      <c r="VSG1" s="24"/>
      <c r="VSH1" s="24"/>
      <c r="VSI1" s="24"/>
      <c r="VSJ1" s="24"/>
      <c r="VSK1" s="24"/>
      <c r="VSL1" s="24"/>
      <c r="VSM1" s="24"/>
      <c r="VSN1" s="24"/>
      <c r="VSO1" s="24"/>
      <c r="VSP1" s="24"/>
      <c r="VSQ1" s="24"/>
      <c r="VSR1" s="24"/>
      <c r="VSS1" s="24"/>
      <c r="VST1" s="24"/>
      <c r="VSU1" s="24"/>
      <c r="VSV1" s="24"/>
      <c r="VSW1" s="24"/>
      <c r="VSX1" s="24"/>
      <c r="VSY1" s="24"/>
      <c r="VSZ1" s="24"/>
      <c r="VTA1" s="24"/>
      <c r="VTB1" s="24"/>
      <c r="VTC1" s="24"/>
      <c r="VTD1" s="24"/>
      <c r="VTE1" s="24"/>
      <c r="VTF1" s="24"/>
      <c r="VTG1" s="24"/>
      <c r="VTH1" s="24"/>
      <c r="VTI1" s="24"/>
      <c r="VTJ1" s="24"/>
      <c r="VTK1" s="24"/>
      <c r="VTL1" s="24"/>
      <c r="VTM1" s="24"/>
      <c r="VTN1" s="24"/>
      <c r="VTO1" s="24"/>
      <c r="VTP1" s="24"/>
      <c r="VTQ1" s="24"/>
      <c r="VTR1" s="24"/>
      <c r="VTS1" s="24"/>
      <c r="VTT1" s="24"/>
      <c r="VTU1" s="24"/>
      <c r="VTV1" s="24"/>
      <c r="VTW1" s="24"/>
      <c r="VTX1" s="24"/>
      <c r="VTY1" s="24"/>
      <c r="VTZ1" s="24"/>
      <c r="VUA1" s="24"/>
      <c r="VUB1" s="24"/>
      <c r="VUC1" s="24"/>
      <c r="VUD1" s="24"/>
      <c r="VUE1" s="24"/>
      <c r="VUF1" s="24"/>
      <c r="VUG1" s="24"/>
      <c r="VUH1" s="24"/>
      <c r="VUI1" s="24"/>
      <c r="VUJ1" s="24"/>
      <c r="VUK1" s="24"/>
      <c r="VUL1" s="24"/>
      <c r="VUM1" s="24"/>
      <c r="VUN1" s="24"/>
      <c r="VUO1" s="24"/>
      <c r="VUP1" s="24"/>
      <c r="VUQ1" s="24"/>
      <c r="VUR1" s="24"/>
      <c r="VUS1" s="24"/>
      <c r="VUT1" s="24"/>
      <c r="VUU1" s="24"/>
      <c r="VUV1" s="24"/>
      <c r="VUW1" s="24"/>
      <c r="VUX1" s="24"/>
      <c r="VUY1" s="24"/>
      <c r="VUZ1" s="24"/>
      <c r="VVA1" s="24"/>
      <c r="VVB1" s="24"/>
      <c r="VVC1" s="24"/>
      <c r="VVD1" s="24"/>
      <c r="VVE1" s="24"/>
      <c r="VVF1" s="24"/>
      <c r="VVG1" s="24"/>
      <c r="VVH1" s="24"/>
      <c r="VVI1" s="24"/>
      <c r="VVJ1" s="24"/>
      <c r="VVK1" s="24"/>
      <c r="VVL1" s="24"/>
      <c r="VVM1" s="24"/>
      <c r="VVN1" s="24"/>
      <c r="VVO1" s="24"/>
      <c r="VVP1" s="24"/>
      <c r="VVQ1" s="24"/>
      <c r="VVR1" s="24"/>
      <c r="VVS1" s="24"/>
      <c r="VVT1" s="24"/>
      <c r="VVU1" s="24"/>
      <c r="VVV1" s="24"/>
      <c r="VVW1" s="24"/>
      <c r="VVX1" s="24"/>
      <c r="VVY1" s="24"/>
      <c r="VVZ1" s="24"/>
      <c r="VWA1" s="24"/>
      <c r="VWB1" s="24"/>
      <c r="VWC1" s="24"/>
      <c r="VWD1" s="24"/>
      <c r="VWE1" s="24"/>
      <c r="VWF1" s="24"/>
      <c r="VWG1" s="24"/>
      <c r="VWH1" s="24"/>
      <c r="VWI1" s="24"/>
      <c r="VWJ1" s="24"/>
      <c r="VWK1" s="24"/>
      <c r="VWL1" s="24"/>
      <c r="VWM1" s="24"/>
      <c r="VWN1" s="24"/>
      <c r="VWO1" s="24"/>
      <c r="VWP1" s="24"/>
      <c r="VWQ1" s="24"/>
      <c r="VWR1" s="24"/>
      <c r="VWS1" s="24"/>
      <c r="VWT1" s="24"/>
      <c r="VWU1" s="24"/>
      <c r="VWV1" s="24"/>
      <c r="VWW1" s="24"/>
      <c r="VWX1" s="24"/>
      <c r="VWY1" s="24"/>
      <c r="VWZ1" s="24"/>
      <c r="VXA1" s="24"/>
      <c r="VXB1" s="24"/>
      <c r="VXC1" s="24"/>
      <c r="VXD1" s="24"/>
      <c r="VXE1" s="24"/>
      <c r="VXF1" s="24"/>
      <c r="VXG1" s="24"/>
      <c r="VXH1" s="24"/>
      <c r="VXI1" s="24"/>
      <c r="VXJ1" s="24"/>
      <c r="VXK1" s="24"/>
      <c r="VXL1" s="24"/>
      <c r="VXM1" s="24"/>
      <c r="VXN1" s="24"/>
      <c r="VXO1" s="24"/>
      <c r="VXP1" s="24"/>
      <c r="VXQ1" s="24"/>
      <c r="VXR1" s="24"/>
      <c r="VXS1" s="24"/>
      <c r="VXT1" s="24"/>
      <c r="VXU1" s="24"/>
      <c r="VXV1" s="24"/>
      <c r="VXW1" s="24"/>
      <c r="VXX1" s="24"/>
      <c r="VXY1" s="24"/>
      <c r="VXZ1" s="24"/>
      <c r="VYA1" s="24"/>
      <c r="VYB1" s="24"/>
      <c r="VYC1" s="24"/>
      <c r="VYD1" s="24"/>
      <c r="VYE1" s="24"/>
      <c r="VYF1" s="24"/>
      <c r="VYG1" s="24"/>
      <c r="VYH1" s="24"/>
      <c r="VYI1" s="24"/>
      <c r="VYJ1" s="24"/>
      <c r="VYK1" s="24"/>
      <c r="VYL1" s="24"/>
      <c r="VYM1" s="24"/>
      <c r="VYN1" s="24"/>
      <c r="VYO1" s="24"/>
      <c r="VYP1" s="24"/>
      <c r="VYQ1" s="24"/>
      <c r="VYR1" s="24"/>
      <c r="VYS1" s="24"/>
      <c r="VYT1" s="24"/>
      <c r="VYU1" s="24"/>
      <c r="VYV1" s="24"/>
      <c r="VYW1" s="24"/>
      <c r="VYX1" s="24"/>
      <c r="VYY1" s="24"/>
      <c r="VYZ1" s="24"/>
      <c r="VZA1" s="24"/>
      <c r="VZB1" s="24"/>
      <c r="VZC1" s="24"/>
      <c r="VZD1" s="24"/>
      <c r="VZE1" s="24"/>
      <c r="VZF1" s="24"/>
      <c r="VZG1" s="24"/>
      <c r="VZH1" s="24"/>
      <c r="VZI1" s="24"/>
      <c r="VZJ1" s="24"/>
      <c r="VZK1" s="24"/>
      <c r="VZL1" s="24"/>
      <c r="VZM1" s="24"/>
      <c r="VZN1" s="24"/>
      <c r="VZO1" s="24"/>
      <c r="VZP1" s="24"/>
      <c r="VZQ1" s="24"/>
      <c r="VZR1" s="24"/>
      <c r="VZS1" s="24"/>
      <c r="VZT1" s="24"/>
      <c r="VZU1" s="24"/>
      <c r="VZV1" s="24"/>
      <c r="VZW1" s="24"/>
      <c r="VZX1" s="24"/>
      <c r="VZY1" s="24"/>
      <c r="VZZ1" s="24"/>
      <c r="WAA1" s="24"/>
      <c r="WAB1" s="24"/>
      <c r="WAC1" s="24"/>
      <c r="WAD1" s="24"/>
      <c r="WAE1" s="24"/>
      <c r="WAF1" s="24"/>
      <c r="WAG1" s="24"/>
      <c r="WAH1" s="24"/>
      <c r="WAI1" s="24"/>
      <c r="WAJ1" s="24"/>
      <c r="WAK1" s="24"/>
      <c r="WAL1" s="24"/>
      <c r="WAM1" s="24"/>
      <c r="WAN1" s="24"/>
      <c r="WAO1" s="24"/>
      <c r="WAP1" s="24"/>
      <c r="WAQ1" s="24"/>
      <c r="WAR1" s="24"/>
      <c r="WAS1" s="24"/>
      <c r="WAT1" s="24"/>
      <c r="WAU1" s="24"/>
      <c r="WAV1" s="24"/>
      <c r="WAW1" s="24"/>
      <c r="WAX1" s="24"/>
      <c r="WAY1" s="24"/>
      <c r="WAZ1" s="24"/>
      <c r="WBA1" s="24"/>
      <c r="WBB1" s="24"/>
      <c r="WBC1" s="24"/>
      <c r="WBD1" s="24"/>
      <c r="WBE1" s="24"/>
      <c r="WBF1" s="24"/>
      <c r="WBG1" s="24"/>
      <c r="WBH1" s="24"/>
      <c r="WBI1" s="24"/>
      <c r="WBJ1" s="24"/>
      <c r="WBK1" s="24"/>
      <c r="WBL1" s="24"/>
      <c r="WBM1" s="24"/>
      <c r="WBN1" s="24"/>
      <c r="WBO1" s="24"/>
      <c r="WBP1" s="24"/>
      <c r="WBQ1" s="24"/>
      <c r="WBR1" s="24"/>
      <c r="WBS1" s="24"/>
      <c r="WBT1" s="24"/>
      <c r="WBU1" s="24"/>
      <c r="WBV1" s="24"/>
      <c r="WBW1" s="24"/>
      <c r="WBX1" s="24"/>
      <c r="WBY1" s="24"/>
      <c r="WBZ1" s="24"/>
      <c r="WCA1" s="24"/>
      <c r="WCB1" s="24"/>
      <c r="WCC1" s="24"/>
      <c r="WCD1" s="24"/>
      <c r="WCE1" s="24"/>
      <c r="WCF1" s="24"/>
      <c r="WCG1" s="24"/>
      <c r="WCH1" s="24"/>
      <c r="WCI1" s="24"/>
      <c r="WCJ1" s="24"/>
      <c r="WCK1" s="24"/>
      <c r="WCL1" s="24"/>
      <c r="WCM1" s="24"/>
      <c r="WCN1" s="24"/>
      <c r="WCO1" s="24"/>
      <c r="WCP1" s="24"/>
      <c r="WCQ1" s="24"/>
      <c r="WCR1" s="24"/>
      <c r="WCS1" s="24"/>
      <c r="WCT1" s="24"/>
      <c r="WCU1" s="24"/>
      <c r="WCV1" s="24"/>
      <c r="WCW1" s="24"/>
      <c r="WCX1" s="24"/>
      <c r="WCY1" s="24"/>
      <c r="WCZ1" s="24"/>
      <c r="WDA1" s="24"/>
      <c r="WDB1" s="24"/>
      <c r="WDC1" s="24"/>
      <c r="WDD1" s="24"/>
      <c r="WDE1" s="24"/>
      <c r="WDF1" s="24"/>
      <c r="WDG1" s="24"/>
      <c r="WDH1" s="24"/>
      <c r="WDI1" s="24"/>
      <c r="WDJ1" s="24"/>
      <c r="WDK1" s="24"/>
      <c r="WDL1" s="24"/>
      <c r="WDM1" s="24"/>
      <c r="WDN1" s="24"/>
      <c r="WDO1" s="24"/>
      <c r="WDP1" s="24"/>
      <c r="WDQ1" s="24"/>
      <c r="WDR1" s="24"/>
      <c r="WDS1" s="24"/>
      <c r="WDT1" s="24"/>
      <c r="WDU1" s="24"/>
      <c r="WDV1" s="24"/>
      <c r="WDW1" s="24"/>
      <c r="WDX1" s="24"/>
      <c r="WDY1" s="24"/>
      <c r="WDZ1" s="24"/>
      <c r="WEA1" s="24"/>
      <c r="WEB1" s="24"/>
      <c r="WEC1" s="24"/>
      <c r="WED1" s="24"/>
      <c r="WEE1" s="24"/>
      <c r="WEF1" s="24"/>
      <c r="WEG1" s="24"/>
      <c r="WEH1" s="24"/>
      <c r="WEI1" s="24"/>
      <c r="WEJ1" s="24"/>
      <c r="WEK1" s="24"/>
      <c r="WEL1" s="24"/>
      <c r="WEM1" s="24"/>
      <c r="WEN1" s="24"/>
      <c r="WEO1" s="24"/>
      <c r="WEP1" s="24"/>
      <c r="WEQ1" s="24"/>
      <c r="WER1" s="24"/>
      <c r="WES1" s="24"/>
      <c r="WET1" s="24"/>
      <c r="WEU1" s="24"/>
      <c r="WEV1" s="24"/>
      <c r="WEW1" s="24"/>
      <c r="WEX1" s="24"/>
      <c r="WEY1" s="24"/>
      <c r="WEZ1" s="24"/>
      <c r="WFA1" s="24"/>
      <c r="WFB1" s="24"/>
      <c r="WFC1" s="24"/>
      <c r="WFD1" s="24"/>
      <c r="WFE1" s="24"/>
      <c r="WFF1" s="24"/>
      <c r="WFG1" s="24"/>
      <c r="WFH1" s="24"/>
      <c r="WFI1" s="24"/>
      <c r="WFJ1" s="24"/>
      <c r="WFK1" s="24"/>
      <c r="WFL1" s="24"/>
      <c r="WFM1" s="24"/>
      <c r="WFN1" s="24"/>
      <c r="WFO1" s="24"/>
      <c r="WFP1" s="24"/>
      <c r="WFQ1" s="24"/>
      <c r="WFR1" s="24"/>
      <c r="WFS1" s="24"/>
      <c r="WFT1" s="24"/>
      <c r="WFU1" s="24"/>
      <c r="WFV1" s="24"/>
      <c r="WFW1" s="24"/>
      <c r="WFX1" s="24"/>
      <c r="WFY1" s="24"/>
      <c r="WFZ1" s="24"/>
      <c r="WGA1" s="24"/>
      <c r="WGB1" s="24"/>
      <c r="WGC1" s="24"/>
      <c r="WGD1" s="24"/>
      <c r="WGE1" s="24"/>
      <c r="WGF1" s="24"/>
      <c r="WGG1" s="24"/>
      <c r="WGH1" s="24"/>
      <c r="WGI1" s="24"/>
      <c r="WGJ1" s="24"/>
      <c r="WGK1" s="24"/>
      <c r="WGL1" s="24"/>
      <c r="WGM1" s="24"/>
      <c r="WGN1" s="24"/>
      <c r="WGO1" s="24"/>
      <c r="WGP1" s="24"/>
      <c r="WGQ1" s="24"/>
      <c r="WGR1" s="24"/>
      <c r="WGS1" s="24"/>
      <c r="WGT1" s="24"/>
      <c r="WGU1" s="24"/>
      <c r="WGV1" s="24"/>
      <c r="WGW1" s="24"/>
      <c r="WGX1" s="24"/>
      <c r="WGY1" s="24"/>
      <c r="WGZ1" s="24"/>
      <c r="WHA1" s="24"/>
      <c r="WHB1" s="24"/>
      <c r="WHC1" s="24"/>
      <c r="WHD1" s="24"/>
      <c r="WHE1" s="24"/>
      <c r="WHF1" s="24"/>
      <c r="WHG1" s="24"/>
      <c r="WHH1" s="24"/>
      <c r="WHI1" s="24"/>
      <c r="WHJ1" s="24"/>
      <c r="WHK1" s="24"/>
      <c r="WHL1" s="24"/>
      <c r="WHM1" s="24"/>
      <c r="WHN1" s="24"/>
      <c r="WHO1" s="24"/>
      <c r="WHP1" s="24"/>
      <c r="WHQ1" s="24"/>
      <c r="WHR1" s="24"/>
      <c r="WHS1" s="24"/>
      <c r="WHT1" s="24"/>
      <c r="WHU1" s="24"/>
      <c r="WHV1" s="24"/>
      <c r="WHW1" s="24"/>
      <c r="WHX1" s="24"/>
      <c r="WHY1" s="24"/>
      <c r="WHZ1" s="24"/>
      <c r="WIA1" s="24"/>
      <c r="WIB1" s="24"/>
      <c r="WIC1" s="24"/>
      <c r="WID1" s="24"/>
      <c r="WIE1" s="24"/>
      <c r="WIF1" s="24"/>
      <c r="WIG1" s="24"/>
      <c r="WIH1" s="24"/>
      <c r="WII1" s="24"/>
      <c r="WIJ1" s="24"/>
      <c r="WIK1" s="24"/>
      <c r="WIL1" s="24"/>
      <c r="WIM1" s="24"/>
      <c r="WIN1" s="24"/>
      <c r="WIO1" s="24"/>
      <c r="WIP1" s="24"/>
      <c r="WIQ1" s="24"/>
      <c r="WIR1" s="24"/>
      <c r="WIS1" s="24"/>
      <c r="WIT1" s="24"/>
      <c r="WIU1" s="24"/>
      <c r="WIV1" s="24"/>
      <c r="WIW1" s="24"/>
      <c r="WIX1" s="24"/>
      <c r="WIY1" s="24"/>
      <c r="WIZ1" s="24"/>
      <c r="WJA1" s="24"/>
      <c r="WJB1" s="24"/>
      <c r="WJC1" s="24"/>
      <c r="WJD1" s="24"/>
      <c r="WJE1" s="24"/>
      <c r="WJF1" s="24"/>
      <c r="WJG1" s="24"/>
      <c r="WJH1" s="24"/>
      <c r="WJI1" s="24"/>
      <c r="WJJ1" s="24"/>
      <c r="WJK1" s="24"/>
      <c r="WJL1" s="24"/>
      <c r="WJM1" s="24"/>
      <c r="WJN1" s="24"/>
      <c r="WJO1" s="24"/>
      <c r="WJP1" s="24"/>
      <c r="WJQ1" s="24"/>
      <c r="WJR1" s="24"/>
      <c r="WJS1" s="24"/>
      <c r="WJT1" s="24"/>
      <c r="WJU1" s="24"/>
      <c r="WJV1" s="24"/>
      <c r="WJW1" s="24"/>
      <c r="WJX1" s="24"/>
      <c r="WJY1" s="24"/>
      <c r="WJZ1" s="24"/>
      <c r="WKA1" s="24"/>
      <c r="WKB1" s="24"/>
      <c r="WKC1" s="24"/>
      <c r="WKD1" s="24"/>
      <c r="WKE1" s="24"/>
      <c r="WKF1" s="24"/>
      <c r="WKG1" s="24"/>
      <c r="WKH1" s="24"/>
      <c r="WKI1" s="24"/>
      <c r="WKJ1" s="24"/>
      <c r="WKK1" s="24"/>
      <c r="WKL1" s="24"/>
      <c r="WKM1" s="24"/>
      <c r="WKN1" s="24"/>
      <c r="WKO1" s="24"/>
      <c r="WKP1" s="24"/>
      <c r="WKQ1" s="24"/>
      <c r="WKR1" s="24"/>
      <c r="WKS1" s="24"/>
      <c r="WKT1" s="24"/>
      <c r="WKU1" s="24"/>
      <c r="WKV1" s="24"/>
      <c r="WKW1" s="24"/>
      <c r="WKX1" s="24"/>
      <c r="WKY1" s="24"/>
      <c r="WKZ1" s="24"/>
      <c r="WLA1" s="24"/>
      <c r="WLB1" s="24"/>
      <c r="WLC1" s="24"/>
      <c r="WLD1" s="24"/>
      <c r="WLE1" s="24"/>
      <c r="WLF1" s="24"/>
      <c r="WLG1" s="24"/>
      <c r="WLH1" s="24"/>
      <c r="WLI1" s="24"/>
      <c r="WLJ1" s="24"/>
      <c r="WLK1" s="24"/>
      <c r="WLL1" s="24"/>
      <c r="WLM1" s="24"/>
      <c r="WLN1" s="24"/>
      <c r="WLO1" s="24"/>
      <c r="WLP1" s="24"/>
      <c r="WLQ1" s="24"/>
      <c r="WLR1" s="24"/>
      <c r="WLS1" s="24"/>
      <c r="WLT1" s="24"/>
      <c r="WLU1" s="24"/>
      <c r="WLV1" s="24"/>
      <c r="WLW1" s="24"/>
      <c r="WLX1" s="24"/>
      <c r="WLY1" s="24"/>
      <c r="WLZ1" s="24"/>
      <c r="WMA1" s="24"/>
      <c r="WMB1" s="24"/>
      <c r="WMC1" s="24"/>
      <c r="WMD1" s="24"/>
      <c r="WME1" s="24"/>
      <c r="WMF1" s="24"/>
      <c r="WMG1" s="24"/>
      <c r="WMH1" s="24"/>
      <c r="WMI1" s="24"/>
      <c r="WMJ1" s="24"/>
      <c r="WMK1" s="24"/>
      <c r="WML1" s="24"/>
      <c r="WMM1" s="24"/>
      <c r="WMN1" s="24"/>
      <c r="WMO1" s="24"/>
      <c r="WMP1" s="24"/>
      <c r="WMQ1" s="24"/>
      <c r="WMR1" s="24"/>
      <c r="WMS1" s="24"/>
      <c r="WMT1" s="24"/>
      <c r="WMU1" s="24"/>
      <c r="WMV1" s="24"/>
      <c r="WMW1" s="24"/>
      <c r="WMX1" s="24"/>
      <c r="WMY1" s="24"/>
      <c r="WMZ1" s="24"/>
      <c r="WNA1" s="24"/>
      <c r="WNB1" s="24"/>
      <c r="WNC1" s="24"/>
      <c r="WND1" s="24"/>
      <c r="WNE1" s="24"/>
      <c r="WNF1" s="24"/>
      <c r="WNG1" s="24"/>
      <c r="WNH1" s="24"/>
      <c r="WNI1" s="24"/>
      <c r="WNJ1" s="24"/>
      <c r="WNK1" s="24"/>
      <c r="WNL1" s="24"/>
      <c r="WNM1" s="24"/>
      <c r="WNN1" s="24"/>
      <c r="WNO1" s="24"/>
      <c r="WNP1" s="24"/>
      <c r="WNQ1" s="24"/>
      <c r="WNR1" s="24"/>
      <c r="WNS1" s="24"/>
      <c r="WNT1" s="24"/>
      <c r="WNU1" s="24"/>
      <c r="WNV1" s="24"/>
      <c r="WNW1" s="24"/>
      <c r="WNX1" s="24"/>
      <c r="WNY1" s="24"/>
      <c r="WNZ1" s="24"/>
      <c r="WOA1" s="24"/>
      <c r="WOB1" s="24"/>
      <c r="WOC1" s="24"/>
      <c r="WOD1" s="24"/>
      <c r="WOE1" s="24"/>
      <c r="WOF1" s="24"/>
      <c r="WOG1" s="24"/>
      <c r="WOH1" s="24"/>
      <c r="WOI1" s="24"/>
      <c r="WOJ1" s="24"/>
      <c r="WOK1" s="24"/>
      <c r="WOL1" s="24"/>
      <c r="WOM1" s="24"/>
      <c r="WON1" s="24"/>
      <c r="WOO1" s="24"/>
      <c r="WOP1" s="24"/>
      <c r="WOQ1" s="24"/>
      <c r="WOR1" s="24"/>
      <c r="WOS1" s="24"/>
      <c r="WOT1" s="24"/>
      <c r="WOU1" s="24"/>
      <c r="WOV1" s="24"/>
      <c r="WOW1" s="24"/>
      <c r="WOX1" s="24"/>
      <c r="WOY1" s="24"/>
      <c r="WOZ1" s="24"/>
      <c r="WPA1" s="24"/>
      <c r="WPB1" s="24"/>
      <c r="WPC1" s="24"/>
      <c r="WPD1" s="24"/>
      <c r="WPE1" s="24"/>
      <c r="WPF1" s="24"/>
      <c r="WPG1" s="24"/>
      <c r="WPH1" s="24"/>
      <c r="WPI1" s="24"/>
      <c r="WPJ1" s="24"/>
      <c r="WPK1" s="24"/>
      <c r="WPL1" s="24"/>
      <c r="WPM1" s="24"/>
      <c r="WPN1" s="24"/>
      <c r="WPO1" s="24"/>
      <c r="WPP1" s="24"/>
      <c r="WPQ1" s="24"/>
      <c r="WPR1" s="24"/>
      <c r="WPS1" s="24"/>
      <c r="WPT1" s="24"/>
      <c r="WPU1" s="24"/>
      <c r="WPV1" s="24"/>
      <c r="WPW1" s="24"/>
      <c r="WPX1" s="24"/>
      <c r="WPY1" s="24"/>
      <c r="WPZ1" s="24"/>
      <c r="WQA1" s="24"/>
      <c r="WQB1" s="24"/>
      <c r="WQC1" s="24"/>
      <c r="WQD1" s="24"/>
      <c r="WQE1" s="24"/>
      <c r="WQF1" s="24"/>
      <c r="WQG1" s="24"/>
      <c r="WQH1" s="24"/>
      <c r="WQI1" s="24"/>
      <c r="WQJ1" s="24"/>
      <c r="WQK1" s="24"/>
      <c r="WQL1" s="24"/>
      <c r="WQM1" s="24"/>
      <c r="WQN1" s="24"/>
      <c r="WQO1" s="24"/>
      <c r="WQP1" s="24"/>
      <c r="WQQ1" s="24"/>
      <c r="WQR1" s="24"/>
      <c r="WQS1" s="24"/>
      <c r="WQT1" s="24"/>
      <c r="WQU1" s="24"/>
      <c r="WQV1" s="24"/>
      <c r="WQW1" s="24"/>
      <c r="WQX1" s="24"/>
      <c r="WQY1" s="24"/>
      <c r="WQZ1" s="24"/>
      <c r="WRA1" s="24"/>
      <c r="WRB1" s="24"/>
      <c r="WRC1" s="24"/>
      <c r="WRD1" s="24"/>
      <c r="WRE1" s="24"/>
      <c r="WRF1" s="24"/>
      <c r="WRG1" s="24"/>
      <c r="WRH1" s="24"/>
      <c r="WRI1" s="24"/>
      <c r="WRJ1" s="24"/>
      <c r="WRK1" s="24"/>
      <c r="WRL1" s="24"/>
      <c r="WRM1" s="24"/>
      <c r="WRN1" s="24"/>
      <c r="WRO1" s="24"/>
      <c r="WRP1" s="24"/>
      <c r="WRQ1" s="24"/>
      <c r="WRR1" s="24"/>
      <c r="WRS1" s="24"/>
      <c r="WRT1" s="24"/>
      <c r="WRU1" s="24"/>
      <c r="WRV1" s="24"/>
      <c r="WRW1" s="24"/>
      <c r="WRX1" s="24"/>
      <c r="WRY1" s="24"/>
      <c r="WRZ1" s="24"/>
      <c r="WSA1" s="24"/>
      <c r="WSB1" s="24"/>
      <c r="WSC1" s="24"/>
      <c r="WSD1" s="24"/>
      <c r="WSE1" s="24"/>
      <c r="WSF1" s="24"/>
      <c r="WSG1" s="24"/>
      <c r="WSH1" s="24"/>
      <c r="WSI1" s="24"/>
      <c r="WSJ1" s="24"/>
      <c r="WSK1" s="24"/>
      <c r="WSL1" s="24"/>
      <c r="WSM1" s="24"/>
      <c r="WSN1" s="24"/>
      <c r="WSO1" s="24"/>
      <c r="WSP1" s="24"/>
      <c r="WSQ1" s="24"/>
      <c r="WSR1" s="24"/>
      <c r="WSS1" s="24"/>
      <c r="WST1" s="24"/>
      <c r="WSU1" s="24"/>
      <c r="WSV1" s="24"/>
      <c r="WSW1" s="24"/>
      <c r="WSX1" s="24"/>
      <c r="WSY1" s="24"/>
      <c r="WSZ1" s="24"/>
      <c r="WTA1" s="24"/>
      <c r="WTB1" s="24"/>
      <c r="WTC1" s="24"/>
      <c r="WTD1" s="24"/>
      <c r="WTE1" s="24"/>
      <c r="WTF1" s="24"/>
      <c r="WTG1" s="24"/>
      <c r="WTH1" s="24"/>
      <c r="WTI1" s="24"/>
      <c r="WTJ1" s="24"/>
      <c r="WTK1" s="24"/>
      <c r="WTL1" s="24"/>
      <c r="WTM1" s="24"/>
      <c r="WTN1" s="24"/>
      <c r="WTO1" s="24"/>
      <c r="WTP1" s="24"/>
      <c r="WTQ1" s="24"/>
      <c r="WTR1" s="24"/>
      <c r="WTS1" s="24"/>
      <c r="WTT1" s="24"/>
      <c r="WTU1" s="24"/>
      <c r="WTV1" s="24"/>
      <c r="WTW1" s="24"/>
      <c r="WTX1" s="24"/>
      <c r="WTY1" s="24"/>
      <c r="WTZ1" s="24"/>
      <c r="WUA1" s="24"/>
      <c r="WUB1" s="24"/>
      <c r="WUC1" s="24"/>
      <c r="WUD1" s="24"/>
      <c r="WUE1" s="24"/>
      <c r="WUF1" s="24"/>
      <c r="WUG1" s="24"/>
      <c r="WUH1" s="24"/>
      <c r="WUI1" s="24"/>
      <c r="WUJ1" s="24"/>
      <c r="WUK1" s="24"/>
      <c r="WUL1" s="24"/>
      <c r="WUM1" s="24"/>
      <c r="WUN1" s="24"/>
      <c r="WUO1" s="24"/>
      <c r="WUP1" s="24"/>
      <c r="WUQ1" s="24"/>
      <c r="WUR1" s="24"/>
      <c r="WUS1" s="24"/>
      <c r="WUT1" s="24"/>
      <c r="WUU1" s="24"/>
      <c r="WUV1" s="24"/>
      <c r="WUW1" s="24"/>
      <c r="WUX1" s="24"/>
      <c r="WUY1" s="24"/>
      <c r="WUZ1" s="24"/>
      <c r="WVA1" s="24"/>
      <c r="WVB1" s="24"/>
      <c r="WVC1" s="24"/>
      <c r="WVD1" s="24"/>
      <c r="WVE1" s="24"/>
      <c r="WVF1" s="24"/>
      <c r="WVG1" s="24"/>
      <c r="WVH1" s="24"/>
      <c r="WVI1" s="24"/>
      <c r="WVJ1" s="24"/>
      <c r="WVK1" s="24"/>
      <c r="WVL1" s="24"/>
      <c r="WVM1" s="24"/>
      <c r="WVN1" s="24"/>
      <c r="WVO1" s="24"/>
      <c r="WVP1" s="24"/>
      <c r="WVQ1" s="24"/>
      <c r="WVR1" s="24"/>
      <c r="WVS1" s="24"/>
      <c r="WVT1" s="24"/>
      <c r="WVU1" s="24"/>
      <c r="WVV1" s="24"/>
      <c r="WVW1" s="24"/>
      <c r="WVX1" s="24"/>
      <c r="WVY1" s="24"/>
      <c r="WVZ1" s="24"/>
      <c r="WWA1" s="24"/>
      <c r="WWB1" s="24"/>
      <c r="WWC1" s="24"/>
      <c r="WWD1" s="24"/>
      <c r="WWE1" s="24"/>
      <c r="WWF1" s="24"/>
      <c r="WWG1" s="24"/>
      <c r="WWH1" s="24"/>
      <c r="WWI1" s="24"/>
      <c r="WWJ1" s="24"/>
      <c r="WWK1" s="24"/>
      <c r="WWL1" s="24"/>
      <c r="WWM1" s="24"/>
      <c r="WWN1" s="24"/>
      <c r="WWO1" s="24"/>
      <c r="WWP1" s="24"/>
      <c r="WWQ1" s="24"/>
      <c r="WWR1" s="24"/>
      <c r="WWS1" s="24"/>
      <c r="WWT1" s="24"/>
      <c r="WWU1" s="24"/>
      <c r="WWV1" s="24"/>
      <c r="WWW1" s="24"/>
      <c r="WWX1" s="24"/>
      <c r="WWY1" s="24"/>
      <c r="WWZ1" s="24"/>
      <c r="WXA1" s="24"/>
      <c r="WXB1" s="24"/>
      <c r="WXC1" s="24"/>
      <c r="WXD1" s="24"/>
      <c r="WXE1" s="24"/>
      <c r="WXF1" s="24"/>
      <c r="WXG1" s="24"/>
      <c r="WXH1" s="24"/>
      <c r="WXI1" s="24"/>
      <c r="WXJ1" s="24"/>
      <c r="WXK1" s="24"/>
      <c r="WXL1" s="24"/>
      <c r="WXM1" s="24"/>
      <c r="WXN1" s="24"/>
      <c r="WXO1" s="24"/>
      <c r="WXP1" s="24"/>
      <c r="WXQ1" s="24"/>
      <c r="WXR1" s="24"/>
      <c r="WXS1" s="24"/>
      <c r="WXT1" s="24"/>
      <c r="WXU1" s="24"/>
      <c r="WXV1" s="24"/>
      <c r="WXW1" s="24"/>
      <c r="WXX1" s="24"/>
      <c r="WXY1" s="24"/>
      <c r="WXZ1" s="24"/>
      <c r="WYA1" s="24"/>
      <c r="WYB1" s="24"/>
      <c r="WYC1" s="24"/>
      <c r="WYD1" s="24"/>
      <c r="WYE1" s="24"/>
      <c r="WYF1" s="24"/>
      <c r="WYG1" s="24"/>
      <c r="WYH1" s="24"/>
      <c r="WYI1" s="24"/>
      <c r="WYJ1" s="24"/>
      <c r="WYK1" s="24"/>
      <c r="WYL1" s="24"/>
      <c r="WYM1" s="24"/>
      <c r="WYN1" s="24"/>
      <c r="WYO1" s="24"/>
      <c r="WYP1" s="24"/>
      <c r="WYQ1" s="24"/>
      <c r="WYR1" s="24"/>
      <c r="WYS1" s="24"/>
      <c r="WYT1" s="24"/>
      <c r="WYU1" s="24"/>
      <c r="WYV1" s="24"/>
      <c r="WYW1" s="24"/>
      <c r="WYX1" s="24"/>
      <c r="WYY1" s="24"/>
      <c r="WYZ1" s="24"/>
      <c r="WZA1" s="24"/>
      <c r="WZB1" s="24"/>
      <c r="WZC1" s="24"/>
      <c r="WZD1" s="24"/>
      <c r="WZE1" s="24"/>
      <c r="WZF1" s="24"/>
      <c r="WZG1" s="24"/>
      <c r="WZH1" s="24"/>
      <c r="WZI1" s="24"/>
      <c r="WZJ1" s="24"/>
      <c r="WZK1" s="24"/>
      <c r="WZL1" s="24"/>
      <c r="WZM1" s="24"/>
      <c r="WZN1" s="24"/>
      <c r="WZO1" s="24"/>
      <c r="WZP1" s="24"/>
      <c r="WZQ1" s="24"/>
      <c r="WZR1" s="24"/>
      <c r="WZS1" s="24"/>
      <c r="WZT1" s="24"/>
      <c r="WZU1" s="24"/>
      <c r="WZV1" s="24"/>
      <c r="WZW1" s="24"/>
      <c r="WZX1" s="24"/>
      <c r="WZY1" s="24"/>
      <c r="WZZ1" s="24"/>
      <c r="XAA1" s="24"/>
      <c r="XAB1" s="24"/>
      <c r="XAC1" s="24"/>
      <c r="XAD1" s="24"/>
      <c r="XAE1" s="24"/>
      <c r="XAF1" s="24"/>
      <c r="XAG1" s="24"/>
      <c r="XAH1" s="24"/>
      <c r="XAI1" s="24"/>
      <c r="XAJ1" s="24"/>
      <c r="XAK1" s="24"/>
      <c r="XAL1" s="24"/>
      <c r="XAM1" s="24"/>
      <c r="XAN1" s="24"/>
      <c r="XAO1" s="24"/>
      <c r="XAP1" s="24"/>
      <c r="XAQ1" s="24"/>
      <c r="XAR1" s="24"/>
      <c r="XAS1" s="24"/>
      <c r="XAT1" s="24"/>
      <c r="XAU1" s="24"/>
      <c r="XAV1" s="24"/>
      <c r="XAW1" s="24"/>
      <c r="XAX1" s="24"/>
      <c r="XAY1" s="24"/>
      <c r="XAZ1" s="24"/>
      <c r="XBA1" s="24"/>
      <c r="XBB1" s="24"/>
      <c r="XBC1" s="24"/>
      <c r="XBD1" s="24"/>
      <c r="XBE1" s="24"/>
      <c r="XBF1" s="24"/>
      <c r="XBG1" s="24"/>
      <c r="XBH1" s="24"/>
      <c r="XBI1" s="24"/>
      <c r="XBJ1" s="24"/>
      <c r="XBK1" s="24"/>
      <c r="XBL1" s="24"/>
      <c r="XBM1" s="24"/>
      <c r="XBN1" s="24"/>
      <c r="XBO1" s="24"/>
      <c r="XBP1" s="24"/>
      <c r="XBQ1" s="24"/>
      <c r="XBR1" s="24"/>
      <c r="XBS1" s="24"/>
      <c r="XBT1" s="24"/>
      <c r="XBU1" s="24"/>
      <c r="XBV1" s="24"/>
      <c r="XBW1" s="24"/>
      <c r="XBX1" s="24"/>
      <c r="XBY1" s="24"/>
      <c r="XBZ1" s="24"/>
      <c r="XCA1" s="24"/>
      <c r="XCB1" s="24"/>
      <c r="XCC1" s="24"/>
      <c r="XCD1" s="24"/>
      <c r="XCE1" s="24"/>
      <c r="XCF1" s="24"/>
      <c r="XCG1" s="24"/>
      <c r="XCH1" s="24"/>
      <c r="XCI1" s="24"/>
      <c r="XCJ1" s="24"/>
      <c r="XCK1" s="24"/>
      <c r="XCL1" s="24"/>
      <c r="XCM1" s="24"/>
      <c r="XCN1" s="24"/>
      <c r="XCO1" s="24"/>
      <c r="XCP1" s="24"/>
      <c r="XCQ1" s="24"/>
      <c r="XCR1" s="24"/>
      <c r="XCS1" s="24"/>
      <c r="XCT1" s="24"/>
      <c r="XCU1" s="24"/>
      <c r="XCV1" s="24"/>
      <c r="XCW1" s="24"/>
      <c r="XCX1" s="24"/>
      <c r="XCY1" s="24"/>
      <c r="XCZ1" s="24"/>
      <c r="XDA1" s="24"/>
      <c r="XDB1" s="24"/>
      <c r="XDC1" s="24"/>
      <c r="XDD1" s="24"/>
      <c r="XDE1" s="24"/>
      <c r="XDF1" s="24"/>
      <c r="XDG1" s="24"/>
      <c r="XDH1" s="24"/>
      <c r="XDI1" s="24"/>
      <c r="XDJ1" s="24"/>
      <c r="XDK1" s="24"/>
      <c r="XDL1" s="24"/>
      <c r="XDM1" s="24"/>
      <c r="XDN1" s="24"/>
      <c r="XDO1" s="24"/>
      <c r="XDP1" s="24"/>
      <c r="XDQ1" s="24"/>
      <c r="XDR1" s="24"/>
      <c r="XDS1" s="24"/>
      <c r="XDT1" s="24"/>
      <c r="XDU1" s="24"/>
      <c r="XDV1" s="24"/>
      <c r="XDW1" s="24"/>
      <c r="XDX1" s="24"/>
      <c r="XDY1" s="24"/>
      <c r="XDZ1" s="24"/>
      <c r="XEA1" s="24"/>
      <c r="XEB1" s="24"/>
      <c r="XEC1" s="24"/>
      <c r="XED1" s="24"/>
      <c r="XEE1" s="24"/>
      <c r="XEF1" s="24"/>
      <c r="XEG1" s="24"/>
      <c r="XEH1" s="24"/>
      <c r="XEI1" s="24"/>
      <c r="XEJ1" s="24"/>
      <c r="XEK1" s="24"/>
      <c r="XEL1" s="24"/>
      <c r="XEM1" s="24"/>
    </row>
    <row r="2" spans="1:16367" ht="21.75" customHeight="1" outlineLevel="1" x14ac:dyDescent="0.35">
      <c r="A2" s="13"/>
      <c r="B2" s="448" t="str">
        <f>'User Guide'!E21</f>
        <v xml:space="preserve">Please enter the project information that relates to this appraisal. Once complete, please proceed to the 'Project Scope' tab. </v>
      </c>
      <c r="C2" s="448"/>
      <c r="D2" s="448"/>
      <c r="E2" s="448"/>
      <c r="F2" s="448"/>
      <c r="G2" s="448"/>
      <c r="H2" s="448"/>
      <c r="I2" s="448"/>
      <c r="J2" s="448"/>
      <c r="K2" s="448"/>
    </row>
    <row r="3" spans="1:16367" ht="18.75" customHeight="1" x14ac:dyDescent="0.35">
      <c r="B3" s="373" t="s">
        <v>261</v>
      </c>
      <c r="C3" s="373"/>
      <c r="D3" s="373"/>
      <c r="E3" s="125"/>
      <c r="F3" s="125"/>
      <c r="G3" s="125"/>
      <c r="H3" s="125"/>
      <c r="I3" s="125"/>
      <c r="J3" s="125"/>
      <c r="K3" s="125"/>
    </row>
    <row r="4" spans="1:16367" ht="18.75" customHeight="1" x14ac:dyDescent="0.35">
      <c r="B4" s="219" t="s">
        <v>262</v>
      </c>
      <c r="C4" s="219"/>
      <c r="D4" s="219"/>
      <c r="E4" s="444"/>
      <c r="F4" s="444"/>
      <c r="G4" s="444"/>
      <c r="H4" s="444"/>
      <c r="I4" s="444"/>
      <c r="J4" s="444"/>
      <c r="K4" s="444"/>
    </row>
    <row r="5" spans="1:16367" ht="21.75" customHeight="1" x14ac:dyDescent="0.35">
      <c r="B5" s="219" t="s">
        <v>263</v>
      </c>
      <c r="C5" s="219"/>
      <c r="D5" s="219"/>
      <c r="E5" s="444"/>
      <c r="F5" s="444"/>
      <c r="G5" s="444"/>
      <c r="H5" s="444"/>
      <c r="I5" s="444"/>
      <c r="J5" s="444"/>
      <c r="K5" s="444"/>
    </row>
    <row r="6" spans="1:16367" ht="18.75" customHeight="1" x14ac:dyDescent="0.35">
      <c r="B6" s="219" t="s">
        <v>264</v>
      </c>
      <c r="C6" s="219"/>
      <c r="D6" s="219"/>
      <c r="E6" s="444" t="s">
        <v>265</v>
      </c>
      <c r="F6" s="444"/>
      <c r="G6" s="444"/>
      <c r="H6" s="444"/>
      <c r="I6" s="444"/>
      <c r="J6" s="444"/>
      <c r="K6" s="444"/>
    </row>
    <row r="7" spans="1:16367" ht="18.75" customHeight="1" x14ac:dyDescent="0.35">
      <c r="B7" s="219" t="s">
        <v>266</v>
      </c>
      <c r="C7" s="219"/>
      <c r="D7" s="219"/>
      <c r="E7" s="444"/>
      <c r="F7" s="444"/>
      <c r="G7" s="444"/>
      <c r="H7" s="444"/>
      <c r="I7" s="444"/>
      <c r="J7" s="444"/>
      <c r="K7" s="444"/>
    </row>
    <row r="8" spans="1:16367" ht="23.15" customHeight="1" x14ac:dyDescent="0.35">
      <c r="B8" s="219" t="s">
        <v>267</v>
      </c>
      <c r="C8" s="219"/>
      <c r="D8" s="219"/>
      <c r="E8" s="444"/>
      <c r="F8" s="444"/>
      <c r="G8" s="444"/>
      <c r="H8" s="444"/>
      <c r="I8" s="444"/>
      <c r="J8" s="444"/>
      <c r="K8" s="444"/>
    </row>
    <row r="9" spans="1:16367" ht="18.75" customHeight="1" x14ac:dyDescent="0.35">
      <c r="B9" s="219" t="s">
        <v>268</v>
      </c>
      <c r="C9" s="219"/>
      <c r="D9" s="219"/>
      <c r="E9" s="444" t="s">
        <v>269</v>
      </c>
      <c r="F9" s="444"/>
      <c r="G9" s="444"/>
      <c r="H9" s="444"/>
      <c r="I9" s="444"/>
      <c r="J9" s="444"/>
      <c r="K9" s="444"/>
      <c r="X9" s="56"/>
    </row>
    <row r="10" spans="1:16367" ht="18.75" customHeight="1" x14ac:dyDescent="0.35">
      <c r="B10" s="219" t="s">
        <v>270</v>
      </c>
      <c r="C10" s="219"/>
      <c r="D10" s="219"/>
      <c r="E10" s="444" t="s">
        <v>265</v>
      </c>
      <c r="F10" s="444"/>
      <c r="G10" s="444"/>
      <c r="H10" s="444"/>
      <c r="I10" s="444"/>
      <c r="J10" s="444"/>
      <c r="K10" s="444"/>
      <c r="X10" s="56"/>
    </row>
    <row r="11" spans="1:16367" ht="23.15" customHeight="1" x14ac:dyDescent="0.35">
      <c r="B11" s="241" t="s">
        <v>271</v>
      </c>
      <c r="C11" s="241"/>
      <c r="D11" s="241"/>
      <c r="E11" s="449"/>
      <c r="F11" s="449"/>
      <c r="G11" s="449"/>
      <c r="H11" s="449"/>
      <c r="I11" s="449"/>
      <c r="J11" s="449"/>
      <c r="K11" s="449"/>
    </row>
    <row r="12" spans="1:16367" ht="18.75" customHeight="1" x14ac:dyDescent="0.35">
      <c r="B12" s="373" t="s">
        <v>272</v>
      </c>
      <c r="C12" s="373"/>
      <c r="D12" s="373"/>
      <c r="E12" s="126"/>
      <c r="F12" s="126"/>
      <c r="G12" s="126"/>
      <c r="H12" s="126"/>
      <c r="I12" s="126"/>
      <c r="J12" s="126"/>
      <c r="K12" s="125"/>
    </row>
    <row r="13" spans="1:16367" ht="18.75" customHeight="1" x14ac:dyDescent="0.35">
      <c r="B13" s="219" t="s">
        <v>273</v>
      </c>
      <c r="C13" s="219"/>
      <c r="D13" s="219"/>
      <c r="E13" s="444" t="s">
        <v>269</v>
      </c>
      <c r="F13" s="444"/>
      <c r="G13" s="444"/>
      <c r="H13" s="444"/>
      <c r="I13" s="444"/>
      <c r="J13" s="444"/>
      <c r="K13" s="444"/>
    </row>
    <row r="14" spans="1:16367" ht="31.5" customHeight="1" x14ac:dyDescent="0.35">
      <c r="B14" s="445" t="s">
        <v>274</v>
      </c>
      <c r="C14" s="445"/>
      <c r="D14" s="219"/>
      <c r="E14" s="446"/>
      <c r="F14" s="446"/>
      <c r="G14" s="446"/>
      <c r="H14" s="447" t="str">
        <f>IF(E14="Yes","Complete 'Project Scope' and 'Project Activities' and undertake 'Desktop Study' for each location.","")</f>
        <v/>
      </c>
      <c r="I14" s="447"/>
      <c r="J14" s="447"/>
      <c r="K14" s="447"/>
      <c r="X14" s="56"/>
    </row>
    <row r="15" spans="1:16367" ht="31.5" customHeight="1" x14ac:dyDescent="0.35">
      <c r="B15" s="445" t="s">
        <v>275</v>
      </c>
      <c r="C15" s="445"/>
      <c r="D15" s="219"/>
      <c r="E15" s="446"/>
      <c r="F15" s="446"/>
      <c r="G15" s="446"/>
      <c r="H15" s="447" t="str">
        <f>IF(E15="Yes","Complete 'Project Scope' and 'Project Activities' and undertake 'Desktop Study' for multiple route sections.","")</f>
        <v/>
      </c>
      <c r="I15" s="447"/>
      <c r="J15" s="447"/>
      <c r="K15" s="447"/>
      <c r="X15" s="56"/>
    </row>
    <row r="16" spans="1:16367" ht="31.5" customHeight="1" x14ac:dyDescent="0.35">
      <c r="B16" s="445" t="s">
        <v>276</v>
      </c>
      <c r="C16" s="445"/>
      <c r="D16" s="219"/>
      <c r="E16" s="446"/>
      <c r="F16" s="446"/>
      <c r="G16" s="446"/>
      <c r="H16" s="447" t="str">
        <f>IF(E16="Yes","Complete a standalone Appraisal for each location or for multiple route sections.","")</f>
        <v/>
      </c>
      <c r="I16" s="447"/>
      <c r="J16" s="447"/>
      <c r="K16" s="447"/>
      <c r="X16" s="56"/>
    </row>
    <row r="17" spans="2:24" ht="48.75" customHeight="1" x14ac:dyDescent="0.35">
      <c r="B17" s="445" t="s">
        <v>277</v>
      </c>
      <c r="C17" s="445"/>
      <c r="D17" s="219"/>
      <c r="E17" s="457"/>
      <c r="F17" s="457"/>
      <c r="G17" s="457"/>
      <c r="H17" s="457"/>
      <c r="I17" s="457"/>
      <c r="J17" s="457"/>
      <c r="K17" s="457"/>
      <c r="X17" s="56"/>
    </row>
    <row r="18" spans="2:24" ht="18.75" customHeight="1" x14ac:dyDescent="0.35">
      <c r="B18" s="53" t="s">
        <v>278</v>
      </c>
      <c r="C18" s="373"/>
      <c r="D18" s="373"/>
      <c r="E18" s="124"/>
      <c r="F18" s="124"/>
      <c r="G18" s="124"/>
      <c r="H18" s="124"/>
      <c r="I18" s="124"/>
      <c r="J18" s="124"/>
      <c r="K18" s="124"/>
    </row>
    <row r="19" spans="2:24" ht="32.25" customHeight="1" x14ac:dyDescent="0.35">
      <c r="B19" s="439"/>
      <c r="C19" s="439"/>
      <c r="D19" s="439"/>
      <c r="E19" s="439"/>
      <c r="F19" s="439"/>
      <c r="G19" s="439"/>
      <c r="H19" s="439"/>
      <c r="I19" s="439"/>
      <c r="J19" s="439"/>
      <c r="K19" s="439"/>
      <c r="M19" s="56"/>
    </row>
    <row r="20" spans="2:24" ht="32.25" customHeight="1" x14ac:dyDescent="0.35">
      <c r="B20" s="450"/>
      <c r="C20" s="450"/>
      <c r="D20" s="450"/>
      <c r="E20" s="450"/>
      <c r="F20" s="450"/>
      <c r="G20" s="450"/>
      <c r="H20" s="450"/>
      <c r="I20" s="450"/>
      <c r="J20" s="450"/>
      <c r="K20" s="439"/>
      <c r="M20" s="56"/>
    </row>
    <row r="21" spans="2:24" ht="18.75" customHeight="1" x14ac:dyDescent="0.35">
      <c r="B21" s="451" t="s">
        <v>279</v>
      </c>
      <c r="C21" s="452"/>
      <c r="D21" s="452"/>
      <c r="E21" s="453" t="s">
        <v>280</v>
      </c>
      <c r="F21" s="454"/>
      <c r="G21" s="454"/>
      <c r="H21" s="454"/>
      <c r="I21" s="454"/>
      <c r="J21" s="454"/>
      <c r="K21" s="455" t="s">
        <v>281</v>
      </c>
      <c r="L21" s="456"/>
      <c r="M21" s="456"/>
      <c r="X21" s="56"/>
    </row>
    <row r="22" spans="2:24" ht="19.5" customHeight="1" x14ac:dyDescent="0.35">
      <c r="B22" s="131" t="s">
        <v>282</v>
      </c>
      <c r="C22" s="131"/>
      <c r="D22" s="131"/>
      <c r="E22" s="131" t="s">
        <v>283</v>
      </c>
      <c r="F22" s="131"/>
      <c r="G22" s="131"/>
      <c r="H22" s="131"/>
      <c r="I22" s="131"/>
      <c r="J22" s="131"/>
      <c r="K22" s="131" t="s">
        <v>284</v>
      </c>
    </row>
    <row r="23" spans="2:24" ht="19.5" customHeight="1" x14ac:dyDescent="0.35">
      <c r="B23" s="219" t="s">
        <v>285</v>
      </c>
      <c r="C23" s="219"/>
      <c r="D23" s="219"/>
      <c r="E23" s="444"/>
      <c r="F23" s="444"/>
      <c r="G23" s="444"/>
      <c r="H23" s="444"/>
      <c r="I23" s="444"/>
      <c r="J23" s="444"/>
      <c r="K23" s="305"/>
    </row>
    <row r="24" spans="2:24" ht="19.5" customHeight="1" x14ac:dyDescent="0.35">
      <c r="B24" s="219" t="s">
        <v>286</v>
      </c>
      <c r="C24" s="219"/>
      <c r="D24" s="219"/>
      <c r="E24" s="444"/>
      <c r="F24" s="444"/>
      <c r="G24" s="444"/>
      <c r="H24" s="444"/>
      <c r="I24" s="444"/>
      <c r="J24" s="444"/>
      <c r="K24" s="305"/>
    </row>
    <row r="25" spans="2:24" ht="19.5" customHeight="1" x14ac:dyDescent="0.35">
      <c r="B25" s="219" t="s">
        <v>287</v>
      </c>
      <c r="C25" s="219"/>
      <c r="D25" s="219"/>
      <c r="E25" s="444"/>
      <c r="F25" s="444"/>
      <c r="G25" s="444"/>
      <c r="H25" s="444"/>
      <c r="I25" s="444"/>
      <c r="J25" s="444"/>
      <c r="K25" s="305"/>
    </row>
    <row r="26" spans="2:24" ht="19.5" customHeight="1" x14ac:dyDescent="0.35">
      <c r="B26" s="219" t="s">
        <v>288</v>
      </c>
      <c r="C26" s="219"/>
      <c r="D26" s="219"/>
      <c r="E26" s="444"/>
      <c r="F26" s="444"/>
      <c r="G26" s="444"/>
      <c r="H26" s="444"/>
      <c r="I26" s="444"/>
      <c r="J26" s="444"/>
      <c r="K26" s="305"/>
    </row>
    <row r="27" spans="2:24" ht="19.5" customHeight="1" x14ac:dyDescent="0.35">
      <c r="B27" s="219" t="s">
        <v>289</v>
      </c>
      <c r="C27" s="219"/>
      <c r="D27" s="219"/>
      <c r="E27" s="372"/>
      <c r="F27" s="372"/>
      <c r="G27" s="372"/>
      <c r="H27" s="372"/>
      <c r="I27" s="372"/>
      <c r="J27" s="372"/>
      <c r="K27" s="305"/>
    </row>
    <row r="28" spans="2:24" ht="19.5" customHeight="1" x14ac:dyDescent="0.35">
      <c r="B28" s="219" t="s">
        <v>290</v>
      </c>
      <c r="C28" s="219"/>
      <c r="D28" s="219"/>
      <c r="E28" s="444"/>
      <c r="F28" s="444"/>
      <c r="G28" s="444"/>
      <c r="H28" s="444"/>
      <c r="I28" s="444"/>
      <c r="J28" s="444"/>
      <c r="K28" s="305"/>
    </row>
    <row r="29" spans="2:24" ht="19.5" customHeight="1" x14ac:dyDescent="0.35">
      <c r="B29" s="219" t="s">
        <v>291</v>
      </c>
      <c r="C29" s="219"/>
      <c r="D29" s="219"/>
      <c r="E29" s="444"/>
      <c r="F29" s="444"/>
      <c r="G29" s="444"/>
      <c r="H29" s="444"/>
      <c r="I29" s="444"/>
      <c r="J29" s="444"/>
      <c r="K29" s="305"/>
    </row>
    <row r="30" spans="2:24" ht="19.5" customHeight="1" x14ac:dyDescent="0.35">
      <c r="B30" s="219" t="s">
        <v>292</v>
      </c>
      <c r="C30" s="219"/>
      <c r="D30" s="219"/>
      <c r="E30" s="444"/>
      <c r="F30" s="444"/>
      <c r="G30" s="444"/>
      <c r="H30" s="444"/>
      <c r="I30" s="444"/>
      <c r="J30" s="444"/>
      <c r="K30" s="305"/>
    </row>
    <row r="31" spans="2:24" ht="19.5" customHeight="1" x14ac:dyDescent="0.35">
      <c r="B31" s="219" t="s">
        <v>293</v>
      </c>
      <c r="C31" s="219"/>
      <c r="D31" s="219"/>
      <c r="E31" s="444"/>
      <c r="F31" s="444"/>
      <c r="G31" s="444"/>
      <c r="H31" s="444"/>
      <c r="I31" s="444"/>
      <c r="J31" s="444"/>
      <c r="K31" s="305"/>
    </row>
    <row r="32" spans="2:24" ht="19.5" customHeight="1" x14ac:dyDescent="0.35">
      <c r="B32" s="219" t="s">
        <v>294</v>
      </c>
      <c r="C32" s="219"/>
      <c r="D32" s="219"/>
      <c r="E32" s="444"/>
      <c r="F32" s="444"/>
      <c r="G32" s="444"/>
      <c r="H32" s="444"/>
      <c r="I32" s="444"/>
      <c r="J32" s="444"/>
      <c r="K32" s="305"/>
    </row>
    <row r="33" spans="2:11" ht="19.5" customHeight="1" x14ac:dyDescent="0.35">
      <c r="B33" s="219" t="s">
        <v>295</v>
      </c>
      <c r="C33" s="219"/>
      <c r="D33" s="219"/>
      <c r="E33" s="444"/>
      <c r="F33" s="444"/>
      <c r="G33" s="444"/>
      <c r="H33" s="444"/>
      <c r="I33" s="444"/>
      <c r="J33" s="444"/>
      <c r="K33" s="305"/>
    </row>
    <row r="34" spans="2:11" x14ac:dyDescent="0.35"/>
    <row r="35" spans="2:11" x14ac:dyDescent="0.35">
      <c r="B35" s="304" t="s">
        <v>296</v>
      </c>
    </row>
    <row r="36" spans="2:11" x14ac:dyDescent="0.35"/>
    <row r="37" spans="2:11" x14ac:dyDescent="0.35"/>
    <row r="38" spans="2:11" x14ac:dyDescent="0.35"/>
    <row r="39" spans="2:11" x14ac:dyDescent="0.35"/>
    <row r="40" spans="2:11" x14ac:dyDescent="0.35"/>
    <row r="41" spans="2:11" x14ac:dyDescent="0.35"/>
    <row r="42" spans="2:11" x14ac:dyDescent="0.35"/>
    <row r="43" spans="2:11" x14ac:dyDescent="0.35"/>
    <row r="44" spans="2:11" x14ac:dyDescent="0.35"/>
    <row r="45" spans="2:11" x14ac:dyDescent="0.35"/>
    <row r="46" spans="2:11" x14ac:dyDescent="0.35"/>
    <row r="47" spans="2:11" x14ac:dyDescent="0.35"/>
    <row r="48" spans="2:11" x14ac:dyDescent="0.35"/>
    <row r="49" spans="1:16" x14ac:dyDescent="0.35"/>
    <row r="50" spans="1:16" x14ac:dyDescent="0.35"/>
    <row r="51" spans="1:16" x14ac:dyDescent="0.35"/>
    <row r="52" spans="1:16" x14ac:dyDescent="0.35"/>
    <row r="53" spans="1:16" x14ac:dyDescent="0.35"/>
    <row r="54" spans="1:16" x14ac:dyDescent="0.35"/>
    <row r="55" spans="1:16" x14ac:dyDescent="0.35"/>
    <row r="56" spans="1:16" x14ac:dyDescent="0.35"/>
    <row r="57" spans="1:16" x14ac:dyDescent="0.35"/>
    <row r="58" spans="1:16" x14ac:dyDescent="0.35"/>
    <row r="59" spans="1:16" x14ac:dyDescent="0.35"/>
    <row r="60" spans="1:16" x14ac:dyDescent="0.35"/>
    <row r="61" spans="1:16" ht="49.5" hidden="1" customHeight="1" x14ac:dyDescent="0.35">
      <c r="A61" s="146" t="s">
        <v>297</v>
      </c>
      <c r="B61" s="228" t="s">
        <v>298</v>
      </c>
      <c r="C61" s="229" t="s">
        <v>299</v>
      </c>
      <c r="D61" s="242"/>
      <c r="E61" s="243">
        <v>0</v>
      </c>
      <c r="F61" s="244" t="s">
        <v>300</v>
      </c>
      <c r="G61" s="243">
        <v>0</v>
      </c>
      <c r="H61" s="244" t="s">
        <v>301</v>
      </c>
      <c r="I61" s="243" t="s">
        <v>302</v>
      </c>
      <c r="J61" s="244" t="s">
        <v>302</v>
      </c>
      <c r="K61" s="239"/>
      <c r="L61" s="239"/>
      <c r="M61" s="239"/>
      <c r="N61" s="239"/>
      <c r="O61" s="239"/>
      <c r="P61" s="239" t="s">
        <v>303</v>
      </c>
    </row>
    <row r="62" spans="1:16" ht="24.65" hidden="1" customHeight="1" x14ac:dyDescent="0.35">
      <c r="A62" s="146" t="s">
        <v>297</v>
      </c>
      <c r="B62" s="228" t="s">
        <v>304</v>
      </c>
      <c r="C62" s="229" t="s">
        <v>305</v>
      </c>
      <c r="D62" s="242"/>
      <c r="E62" s="243">
        <v>0</v>
      </c>
      <c r="F62" s="244" t="s">
        <v>300</v>
      </c>
      <c r="G62" s="243">
        <v>0</v>
      </c>
      <c r="H62" s="244" t="s">
        <v>301</v>
      </c>
      <c r="I62" s="243" t="s">
        <v>302</v>
      </c>
      <c r="J62" s="244" t="s">
        <v>302</v>
      </c>
      <c r="K62" s="239"/>
      <c r="L62" s="239"/>
      <c r="M62" s="239"/>
      <c r="N62" s="239"/>
      <c r="O62" s="239"/>
      <c r="P62" s="239" t="s">
        <v>303</v>
      </c>
    </row>
    <row r="63" spans="1:16" x14ac:dyDescent="0.35"/>
    <row r="64" spans="1:16" x14ac:dyDescent="0.35"/>
    <row r="65" x14ac:dyDescent="0.35"/>
    <row r="66" x14ac:dyDescent="0.35"/>
    <row r="67" x14ac:dyDescent="0.35"/>
    <row r="68" x14ac:dyDescent="0.35"/>
    <row r="69" x14ac:dyDescent="0.35"/>
    <row r="70" x14ac:dyDescent="0.35"/>
    <row r="71" x14ac:dyDescent="0.35"/>
    <row r="72" x14ac:dyDescent="0.35"/>
    <row r="73" x14ac:dyDescent="0.35"/>
    <row r="74" x14ac:dyDescent="0.35"/>
    <row r="75" x14ac:dyDescent="0.35"/>
    <row r="76" x14ac:dyDescent="0.35"/>
    <row r="77" x14ac:dyDescent="0.35"/>
    <row r="78" x14ac:dyDescent="0.35"/>
    <row r="79" x14ac:dyDescent="0.35"/>
    <row r="80" x14ac:dyDescent="0.35"/>
    <row r="81" x14ac:dyDescent="0.35"/>
    <row r="82" x14ac:dyDescent="0.35"/>
    <row r="83" x14ac:dyDescent="0.35"/>
    <row r="84" x14ac:dyDescent="0.35"/>
    <row r="85" x14ac:dyDescent="0.35"/>
    <row r="86" x14ac:dyDescent="0.35"/>
    <row r="87" x14ac:dyDescent="0.35"/>
    <row r="88" x14ac:dyDescent="0.35"/>
    <row r="89" x14ac:dyDescent="0.35"/>
    <row r="90" x14ac:dyDescent="0.35"/>
    <row r="91" x14ac:dyDescent="0.35"/>
    <row r="92" x14ac:dyDescent="0.35"/>
    <row r="93" x14ac:dyDescent="0.35"/>
    <row r="94" x14ac:dyDescent="0.35"/>
    <row r="95" x14ac:dyDescent="0.35"/>
    <row r="96" x14ac:dyDescent="0.35"/>
    <row r="97" x14ac:dyDescent="0.35"/>
    <row r="98" x14ac:dyDescent="0.35"/>
    <row r="99" x14ac:dyDescent="0.35"/>
    <row r="100" x14ac:dyDescent="0.35"/>
    <row r="101" x14ac:dyDescent="0.35"/>
    <row r="102" x14ac:dyDescent="0.35"/>
    <row r="103" x14ac:dyDescent="0.35"/>
    <row r="104" x14ac:dyDescent="0.35"/>
    <row r="105" x14ac:dyDescent="0.35"/>
    <row r="106" x14ac:dyDescent="0.35"/>
    <row r="107" x14ac:dyDescent="0.35"/>
    <row r="108" x14ac:dyDescent="0.35"/>
    <row r="109" x14ac:dyDescent="0.35"/>
    <row r="110" x14ac:dyDescent="0.35"/>
    <row r="111" x14ac:dyDescent="0.35"/>
    <row r="112" x14ac:dyDescent="0.35"/>
    <row r="113" x14ac:dyDescent="0.35"/>
    <row r="114" x14ac:dyDescent="0.35"/>
    <row r="115" x14ac:dyDescent="0.35"/>
    <row r="116" x14ac:dyDescent="0.35"/>
    <row r="117" x14ac:dyDescent="0.35"/>
    <row r="118" x14ac:dyDescent="0.35"/>
    <row r="119" x14ac:dyDescent="0.35"/>
    <row r="120" x14ac:dyDescent="0.35"/>
    <row r="121" x14ac:dyDescent="0.35"/>
    <row r="122" x14ac:dyDescent="0.35"/>
    <row r="123" x14ac:dyDescent="0.35"/>
    <row r="124" x14ac:dyDescent="0.35"/>
    <row r="125" x14ac:dyDescent="0.35"/>
    <row r="126" x14ac:dyDescent="0.35"/>
    <row r="127" x14ac:dyDescent="0.35"/>
    <row r="128" x14ac:dyDescent="0.35"/>
    <row r="129" x14ac:dyDescent="0.35"/>
    <row r="130" x14ac:dyDescent="0.35"/>
    <row r="131" x14ac:dyDescent="0.35"/>
    <row r="132" x14ac:dyDescent="0.35"/>
    <row r="133" x14ac:dyDescent="0.35"/>
    <row r="134" x14ac:dyDescent="0.35"/>
    <row r="135" x14ac:dyDescent="0.35"/>
    <row r="136" x14ac:dyDescent="0.35"/>
    <row r="137" x14ac:dyDescent="0.35"/>
    <row r="138" x14ac:dyDescent="0.35"/>
    <row r="139" x14ac:dyDescent="0.35"/>
    <row r="140" x14ac:dyDescent="0.35"/>
    <row r="141" x14ac:dyDescent="0.35"/>
    <row r="142" x14ac:dyDescent="0.35"/>
    <row r="143" x14ac:dyDescent="0.35"/>
    <row r="144" x14ac:dyDescent="0.35"/>
    <row r="145" x14ac:dyDescent="0.35"/>
    <row r="146" x14ac:dyDescent="0.35"/>
    <row r="147" x14ac:dyDescent="0.35"/>
    <row r="148" x14ac:dyDescent="0.35"/>
    <row r="149" x14ac:dyDescent="0.35"/>
    <row r="150" x14ac:dyDescent="0.35"/>
    <row r="151" x14ac:dyDescent="0.35"/>
    <row r="152" x14ac:dyDescent="0.35"/>
    <row r="153" x14ac:dyDescent="0.35"/>
    <row r="154" x14ac:dyDescent="0.35"/>
    <row r="155" x14ac:dyDescent="0.35"/>
    <row r="156" x14ac:dyDescent="0.35"/>
    <row r="157" x14ac:dyDescent="0.35"/>
    <row r="158" x14ac:dyDescent="0.35"/>
    <row r="159" x14ac:dyDescent="0.35"/>
    <row r="160" x14ac:dyDescent="0.35"/>
    <row r="161" x14ac:dyDescent="0.35"/>
    <row r="162" x14ac:dyDescent="0.35"/>
    <row r="163" x14ac:dyDescent="0.35"/>
    <row r="164" x14ac:dyDescent="0.35"/>
    <row r="165" x14ac:dyDescent="0.35"/>
    <row r="166" x14ac:dyDescent="0.35"/>
    <row r="167" x14ac:dyDescent="0.35"/>
    <row r="168" x14ac:dyDescent="0.35"/>
    <row r="169" x14ac:dyDescent="0.35"/>
    <row r="170" x14ac:dyDescent="0.35"/>
    <row r="171" x14ac:dyDescent="0.35"/>
    <row r="172" x14ac:dyDescent="0.35"/>
    <row r="173" x14ac:dyDescent="0.35"/>
    <row r="174" x14ac:dyDescent="0.35"/>
    <row r="175" x14ac:dyDescent="0.35"/>
    <row r="176" x14ac:dyDescent="0.35"/>
    <row r="177" x14ac:dyDescent="0.35"/>
    <row r="178" x14ac:dyDescent="0.35"/>
    <row r="179" x14ac:dyDescent="0.35"/>
    <row r="180" x14ac:dyDescent="0.35"/>
    <row r="181" x14ac:dyDescent="0.35"/>
    <row r="182" x14ac:dyDescent="0.35"/>
    <row r="183" x14ac:dyDescent="0.35"/>
    <row r="184" x14ac:dyDescent="0.35"/>
    <row r="185" x14ac:dyDescent="0.35"/>
    <row r="186" x14ac:dyDescent="0.35"/>
    <row r="187" x14ac:dyDescent="0.35"/>
    <row r="188" x14ac:dyDescent="0.35"/>
    <row r="189" x14ac:dyDescent="0.35"/>
    <row r="190" x14ac:dyDescent="0.35"/>
    <row r="191" x14ac:dyDescent="0.35"/>
    <row r="192" x14ac:dyDescent="0.35"/>
    <row r="193" x14ac:dyDescent="0.35"/>
    <row r="194" x14ac:dyDescent="0.35"/>
    <row r="195" x14ac:dyDescent="0.35"/>
    <row r="196" x14ac:dyDescent="0.35"/>
    <row r="197" x14ac:dyDescent="0.35"/>
    <row r="198" x14ac:dyDescent="0.35"/>
    <row r="199" x14ac:dyDescent="0.35"/>
    <row r="200" x14ac:dyDescent="0.35"/>
    <row r="201" x14ac:dyDescent="0.35"/>
    <row r="202" x14ac:dyDescent="0.35"/>
    <row r="203" x14ac:dyDescent="0.35"/>
    <row r="204" x14ac:dyDescent="0.35"/>
    <row r="205" x14ac:dyDescent="0.35"/>
    <row r="206" x14ac:dyDescent="0.35"/>
    <row r="207" x14ac:dyDescent="0.35"/>
    <row r="208" x14ac:dyDescent="0.35"/>
    <row r="209" x14ac:dyDescent="0.35"/>
    <row r="210" x14ac:dyDescent="0.35"/>
    <row r="211" x14ac:dyDescent="0.35"/>
    <row r="212" x14ac:dyDescent="0.35"/>
    <row r="213" x14ac:dyDescent="0.35"/>
    <row r="214" x14ac:dyDescent="0.35"/>
    <row r="215" x14ac:dyDescent="0.35"/>
    <row r="216" x14ac:dyDescent="0.35"/>
    <row r="217" x14ac:dyDescent="0.35"/>
    <row r="218" x14ac:dyDescent="0.35"/>
    <row r="219" x14ac:dyDescent="0.35"/>
    <row r="220" x14ac:dyDescent="0.35"/>
    <row r="221" x14ac:dyDescent="0.35"/>
    <row r="222" x14ac:dyDescent="0.35"/>
    <row r="223" x14ac:dyDescent="0.35"/>
    <row r="224" x14ac:dyDescent="0.35"/>
    <row r="225" x14ac:dyDescent="0.35"/>
    <row r="226" x14ac:dyDescent="0.35"/>
    <row r="227" x14ac:dyDescent="0.35"/>
    <row r="228" x14ac:dyDescent="0.35"/>
    <row r="229" x14ac:dyDescent="0.35"/>
    <row r="230" x14ac:dyDescent="0.35"/>
    <row r="231" x14ac:dyDescent="0.35"/>
    <row r="232" x14ac:dyDescent="0.35"/>
    <row r="233" x14ac:dyDescent="0.35"/>
    <row r="234" x14ac:dyDescent="0.35"/>
    <row r="235" x14ac:dyDescent="0.35"/>
    <row r="236" x14ac:dyDescent="0.35"/>
    <row r="237" x14ac:dyDescent="0.35"/>
    <row r="238" x14ac:dyDescent="0.35"/>
    <row r="239" x14ac:dyDescent="0.35"/>
    <row r="240" x14ac:dyDescent="0.35"/>
    <row r="241" x14ac:dyDescent="0.35"/>
    <row r="242" x14ac:dyDescent="0.35"/>
    <row r="243" x14ac:dyDescent="0.35"/>
    <row r="244" x14ac:dyDescent="0.35"/>
    <row r="245" x14ac:dyDescent="0.35"/>
    <row r="246" x14ac:dyDescent="0.35"/>
    <row r="247" x14ac:dyDescent="0.35"/>
    <row r="248" x14ac:dyDescent="0.35"/>
    <row r="249" x14ac:dyDescent="0.35"/>
    <row r="250" x14ac:dyDescent="0.35"/>
    <row r="251" x14ac:dyDescent="0.35"/>
    <row r="252" x14ac:dyDescent="0.35"/>
    <row r="253" x14ac:dyDescent="0.35"/>
    <row r="254" x14ac:dyDescent="0.35"/>
    <row r="255" x14ac:dyDescent="0.35"/>
    <row r="256" x14ac:dyDescent="0.35"/>
    <row r="257" x14ac:dyDescent="0.35"/>
    <row r="258" x14ac:dyDescent="0.35"/>
    <row r="259" x14ac:dyDescent="0.35"/>
    <row r="260" x14ac:dyDescent="0.35"/>
    <row r="261" x14ac:dyDescent="0.35"/>
    <row r="262" x14ac:dyDescent="0.35"/>
    <row r="263" x14ac:dyDescent="0.35"/>
    <row r="264" x14ac:dyDescent="0.35"/>
    <row r="265" x14ac:dyDescent="0.35"/>
    <row r="266" x14ac:dyDescent="0.35"/>
    <row r="267" x14ac:dyDescent="0.35"/>
    <row r="268" x14ac:dyDescent="0.35"/>
    <row r="269" x14ac:dyDescent="0.35"/>
    <row r="270" x14ac:dyDescent="0.35"/>
    <row r="271" x14ac:dyDescent="0.35"/>
    <row r="272" x14ac:dyDescent="0.35"/>
    <row r="273" x14ac:dyDescent="0.35"/>
    <row r="274" x14ac:dyDescent="0.35"/>
    <row r="275" x14ac:dyDescent="0.35"/>
    <row r="276" x14ac:dyDescent="0.35"/>
    <row r="277" x14ac:dyDescent="0.35"/>
    <row r="278" x14ac:dyDescent="0.35"/>
    <row r="279" x14ac:dyDescent="0.35"/>
    <row r="280" x14ac:dyDescent="0.35"/>
    <row r="281" x14ac:dyDescent="0.35"/>
    <row r="282" x14ac:dyDescent="0.35"/>
    <row r="283" x14ac:dyDescent="0.35"/>
    <row r="284" x14ac:dyDescent="0.35"/>
    <row r="285" x14ac:dyDescent="0.35"/>
    <row r="286" x14ac:dyDescent="0.35"/>
    <row r="287" x14ac:dyDescent="0.35"/>
    <row r="288" x14ac:dyDescent="0.35"/>
    <row r="289" x14ac:dyDescent="0.35"/>
    <row r="290" x14ac:dyDescent="0.35"/>
    <row r="291" x14ac:dyDescent="0.35"/>
    <row r="292" x14ac:dyDescent="0.35"/>
    <row r="293" x14ac:dyDescent="0.35"/>
    <row r="294" x14ac:dyDescent="0.35"/>
    <row r="295" x14ac:dyDescent="0.35"/>
    <row r="296" x14ac:dyDescent="0.35"/>
    <row r="297" x14ac:dyDescent="0.35"/>
    <row r="298" x14ac:dyDescent="0.35"/>
    <row r="299" x14ac:dyDescent="0.35"/>
    <row r="300" x14ac:dyDescent="0.35"/>
    <row r="301" x14ac:dyDescent="0.35"/>
    <row r="302" x14ac:dyDescent="0.35"/>
    <row r="303" x14ac:dyDescent="0.35"/>
    <row r="304" x14ac:dyDescent="0.35"/>
    <row r="305" x14ac:dyDescent="0.35"/>
    <row r="306" x14ac:dyDescent="0.35"/>
    <row r="307" x14ac:dyDescent="0.35"/>
    <row r="308" x14ac:dyDescent="0.35"/>
    <row r="309" x14ac:dyDescent="0.35"/>
    <row r="310" x14ac:dyDescent="0.35"/>
    <row r="311" x14ac:dyDescent="0.35"/>
    <row r="312" x14ac:dyDescent="0.35"/>
    <row r="313" x14ac:dyDescent="0.35"/>
    <row r="314" x14ac:dyDescent="0.35"/>
    <row r="315" x14ac:dyDescent="0.35"/>
    <row r="316" x14ac:dyDescent="0.35"/>
    <row r="317" x14ac:dyDescent="0.35"/>
    <row r="318" x14ac:dyDescent="0.35"/>
    <row r="319" x14ac:dyDescent="0.35"/>
    <row r="320" x14ac:dyDescent="0.35"/>
    <row r="321" x14ac:dyDescent="0.35"/>
    <row r="322" x14ac:dyDescent="0.35"/>
    <row r="323" x14ac:dyDescent="0.35"/>
    <row r="324" x14ac:dyDescent="0.35"/>
    <row r="325" x14ac:dyDescent="0.35"/>
    <row r="326" x14ac:dyDescent="0.35"/>
    <row r="327" x14ac:dyDescent="0.35"/>
    <row r="328" x14ac:dyDescent="0.35"/>
    <row r="329" x14ac:dyDescent="0.35"/>
    <row r="330" x14ac:dyDescent="0.35"/>
    <row r="331" x14ac:dyDescent="0.35"/>
    <row r="332" x14ac:dyDescent="0.35"/>
    <row r="333" x14ac:dyDescent="0.35"/>
    <row r="334" x14ac:dyDescent="0.35"/>
    <row r="335" x14ac:dyDescent="0.35"/>
    <row r="336" x14ac:dyDescent="0.35"/>
    <row r="337" x14ac:dyDescent="0.35"/>
    <row r="338" x14ac:dyDescent="0.35"/>
    <row r="339" x14ac:dyDescent="0.35"/>
    <row r="340" x14ac:dyDescent="0.35"/>
    <row r="341" x14ac:dyDescent="0.35"/>
    <row r="342" x14ac:dyDescent="0.35"/>
    <row r="343" x14ac:dyDescent="0.35"/>
    <row r="344" x14ac:dyDescent="0.35"/>
    <row r="345" x14ac:dyDescent="0.35"/>
    <row r="346" x14ac:dyDescent="0.35"/>
    <row r="347" x14ac:dyDescent="0.35"/>
    <row r="348" x14ac:dyDescent="0.35"/>
    <row r="349" x14ac:dyDescent="0.35"/>
    <row r="350" x14ac:dyDescent="0.35"/>
    <row r="351" x14ac:dyDescent="0.35"/>
    <row r="352" x14ac:dyDescent="0.35"/>
    <row r="353" x14ac:dyDescent="0.35"/>
    <row r="354" x14ac:dyDescent="0.35"/>
    <row r="355" x14ac:dyDescent="0.35"/>
    <row r="356" x14ac:dyDescent="0.35"/>
    <row r="357" x14ac:dyDescent="0.35"/>
    <row r="358" x14ac:dyDescent="0.35"/>
    <row r="359" x14ac:dyDescent="0.35"/>
    <row r="360" x14ac:dyDescent="0.35"/>
    <row r="361" x14ac:dyDescent="0.35"/>
    <row r="362" x14ac:dyDescent="0.35"/>
    <row r="363" x14ac:dyDescent="0.35"/>
    <row r="364" x14ac:dyDescent="0.35"/>
    <row r="365" x14ac:dyDescent="0.35"/>
    <row r="366" x14ac:dyDescent="0.35"/>
    <row r="367" x14ac:dyDescent="0.35"/>
    <row r="368" x14ac:dyDescent="0.35"/>
    <row r="369" x14ac:dyDescent="0.35"/>
    <row r="370" x14ac:dyDescent="0.35"/>
    <row r="371" x14ac:dyDescent="0.35"/>
    <row r="372" x14ac:dyDescent="0.35"/>
    <row r="373" x14ac:dyDescent="0.35"/>
    <row r="374" x14ac:dyDescent="0.35"/>
    <row r="375" x14ac:dyDescent="0.35"/>
    <row r="376" x14ac:dyDescent="0.35"/>
    <row r="377" x14ac:dyDescent="0.35"/>
    <row r="378" x14ac:dyDescent="0.35"/>
    <row r="379" x14ac:dyDescent="0.35"/>
    <row r="380" x14ac:dyDescent="0.35"/>
    <row r="381" x14ac:dyDescent="0.35"/>
    <row r="382" x14ac:dyDescent="0.35"/>
    <row r="383" x14ac:dyDescent="0.35"/>
    <row r="384" x14ac:dyDescent="0.35"/>
    <row r="385" x14ac:dyDescent="0.35"/>
    <row r="386" x14ac:dyDescent="0.35"/>
    <row r="387" x14ac:dyDescent="0.35"/>
    <row r="388" x14ac:dyDescent="0.35"/>
    <row r="389" x14ac:dyDescent="0.35"/>
    <row r="390" x14ac:dyDescent="0.35"/>
    <row r="391" x14ac:dyDescent="0.35"/>
    <row r="392" x14ac:dyDescent="0.35"/>
    <row r="393" x14ac:dyDescent="0.35"/>
    <row r="394" x14ac:dyDescent="0.35"/>
    <row r="395" x14ac:dyDescent="0.35"/>
    <row r="396" x14ac:dyDescent="0.35"/>
    <row r="397" x14ac:dyDescent="0.35"/>
    <row r="398" x14ac:dyDescent="0.35"/>
    <row r="399" x14ac:dyDescent="0.35"/>
    <row r="400" x14ac:dyDescent="0.35"/>
    <row r="401" x14ac:dyDescent="0.35"/>
    <row r="402" x14ac:dyDescent="0.35"/>
    <row r="403" x14ac:dyDescent="0.35"/>
    <row r="404" x14ac:dyDescent="0.35"/>
    <row r="405" x14ac:dyDescent="0.35"/>
    <row r="406" x14ac:dyDescent="0.35"/>
    <row r="407" x14ac:dyDescent="0.35"/>
    <row r="408" x14ac:dyDescent="0.35"/>
    <row r="409" x14ac:dyDescent="0.35"/>
    <row r="410" x14ac:dyDescent="0.35"/>
    <row r="411" x14ac:dyDescent="0.35"/>
    <row r="412" x14ac:dyDescent="0.35"/>
    <row r="413" x14ac:dyDescent="0.35"/>
    <row r="414" x14ac:dyDescent="0.35"/>
    <row r="415" x14ac:dyDescent="0.35"/>
    <row r="416" x14ac:dyDescent="0.35"/>
    <row r="417" x14ac:dyDescent="0.35"/>
    <row r="418" x14ac:dyDescent="0.35"/>
    <row r="419" x14ac:dyDescent="0.35"/>
    <row r="420" x14ac:dyDescent="0.35"/>
    <row r="421" x14ac:dyDescent="0.35"/>
    <row r="422" x14ac:dyDescent="0.35"/>
    <row r="423" x14ac:dyDescent="0.35"/>
    <row r="424" x14ac:dyDescent="0.35"/>
    <row r="425" x14ac:dyDescent="0.35"/>
    <row r="426" x14ac:dyDescent="0.35"/>
    <row r="427" x14ac:dyDescent="0.35"/>
    <row r="428" x14ac:dyDescent="0.35"/>
    <row r="429" x14ac:dyDescent="0.35"/>
    <row r="430" x14ac:dyDescent="0.35"/>
    <row r="431" x14ac:dyDescent="0.35"/>
    <row r="432" x14ac:dyDescent="0.35"/>
    <row r="433" x14ac:dyDescent="0.35"/>
    <row r="434" x14ac:dyDescent="0.35"/>
    <row r="435" x14ac:dyDescent="0.35"/>
    <row r="436" x14ac:dyDescent="0.35"/>
    <row r="437" x14ac:dyDescent="0.35"/>
    <row r="438" x14ac:dyDescent="0.35"/>
    <row r="439" x14ac:dyDescent="0.35"/>
    <row r="440" x14ac:dyDescent="0.35"/>
    <row r="441" x14ac:dyDescent="0.35"/>
    <row r="442" x14ac:dyDescent="0.35"/>
    <row r="443" x14ac:dyDescent="0.35"/>
    <row r="444" x14ac:dyDescent="0.35"/>
    <row r="445" x14ac:dyDescent="0.35"/>
    <row r="446" x14ac:dyDescent="0.35"/>
    <row r="447" x14ac:dyDescent="0.35"/>
    <row r="448" x14ac:dyDescent="0.35"/>
    <row r="449" x14ac:dyDescent="0.35"/>
    <row r="450" x14ac:dyDescent="0.35"/>
    <row r="451" x14ac:dyDescent="0.35"/>
    <row r="452" x14ac:dyDescent="0.35"/>
    <row r="453" x14ac:dyDescent="0.35"/>
    <row r="454" x14ac:dyDescent="0.35"/>
    <row r="455" x14ac:dyDescent="0.35"/>
    <row r="456" x14ac:dyDescent="0.35"/>
    <row r="457" x14ac:dyDescent="0.35"/>
    <row r="458" x14ac:dyDescent="0.35"/>
    <row r="459" x14ac:dyDescent="0.35"/>
    <row r="460" x14ac:dyDescent="0.35"/>
    <row r="461" x14ac:dyDescent="0.35"/>
    <row r="462" x14ac:dyDescent="0.35"/>
    <row r="463" x14ac:dyDescent="0.35"/>
    <row r="464" x14ac:dyDescent="0.35"/>
    <row r="465" x14ac:dyDescent="0.35"/>
    <row r="466" x14ac:dyDescent="0.35"/>
    <row r="467" x14ac:dyDescent="0.35"/>
    <row r="468" x14ac:dyDescent="0.35"/>
    <row r="469" x14ac:dyDescent="0.35"/>
    <row r="470" x14ac:dyDescent="0.35"/>
    <row r="471" x14ac:dyDescent="0.35"/>
    <row r="472" x14ac:dyDescent="0.35"/>
    <row r="473" x14ac:dyDescent="0.35"/>
    <row r="474" x14ac:dyDescent="0.35"/>
    <row r="475" x14ac:dyDescent="0.35"/>
    <row r="476" x14ac:dyDescent="0.35"/>
    <row r="477" x14ac:dyDescent="0.35"/>
    <row r="478" x14ac:dyDescent="0.35"/>
    <row r="479" x14ac:dyDescent="0.35"/>
    <row r="480" x14ac:dyDescent="0.35"/>
    <row r="481" x14ac:dyDescent="0.35"/>
    <row r="482" x14ac:dyDescent="0.35"/>
    <row r="483" x14ac:dyDescent="0.35"/>
    <row r="484" x14ac:dyDescent="0.35"/>
    <row r="485" x14ac:dyDescent="0.35"/>
    <row r="486" x14ac:dyDescent="0.35"/>
    <row r="487" x14ac:dyDescent="0.35"/>
    <row r="488" x14ac:dyDescent="0.35"/>
    <row r="489" x14ac:dyDescent="0.35"/>
    <row r="490" x14ac:dyDescent="0.35"/>
    <row r="491" x14ac:dyDescent="0.35"/>
    <row r="492" x14ac:dyDescent="0.35"/>
    <row r="493" x14ac:dyDescent="0.35"/>
    <row r="494" x14ac:dyDescent="0.35"/>
    <row r="495" x14ac:dyDescent="0.35"/>
    <row r="496" x14ac:dyDescent="0.35"/>
    <row r="497" x14ac:dyDescent="0.35"/>
    <row r="498" x14ac:dyDescent="0.35"/>
    <row r="499" x14ac:dyDescent="0.35"/>
    <row r="500" x14ac:dyDescent="0.35"/>
    <row r="501" x14ac:dyDescent="0.35"/>
    <row r="502" x14ac:dyDescent="0.35"/>
    <row r="503" x14ac:dyDescent="0.35"/>
    <row r="504" x14ac:dyDescent="0.35"/>
    <row r="505" x14ac:dyDescent="0.35"/>
    <row r="506" x14ac:dyDescent="0.35"/>
    <row r="507" x14ac:dyDescent="0.35"/>
    <row r="508" x14ac:dyDescent="0.35"/>
    <row r="509" x14ac:dyDescent="0.35"/>
    <row r="510" x14ac:dyDescent="0.35"/>
    <row r="511" x14ac:dyDescent="0.35"/>
    <row r="512" x14ac:dyDescent="0.35"/>
    <row r="513" x14ac:dyDescent="0.35"/>
    <row r="514" x14ac:dyDescent="0.35"/>
    <row r="515" x14ac:dyDescent="0.35"/>
    <row r="516" x14ac:dyDescent="0.35"/>
    <row r="517" x14ac:dyDescent="0.35"/>
    <row r="518" x14ac:dyDescent="0.35"/>
    <row r="519" x14ac:dyDescent="0.35"/>
    <row r="520" x14ac:dyDescent="0.35"/>
    <row r="521" x14ac:dyDescent="0.35"/>
    <row r="522" x14ac:dyDescent="0.35"/>
    <row r="523" x14ac:dyDescent="0.35"/>
    <row r="524" x14ac:dyDescent="0.35"/>
    <row r="525" x14ac:dyDescent="0.35"/>
    <row r="526" x14ac:dyDescent="0.35"/>
    <row r="527" x14ac:dyDescent="0.35"/>
    <row r="528" x14ac:dyDescent="0.35"/>
    <row r="529" x14ac:dyDescent="0.35"/>
    <row r="530" x14ac:dyDescent="0.35"/>
    <row r="531" x14ac:dyDescent="0.35"/>
    <row r="532" x14ac:dyDescent="0.35"/>
    <row r="533" x14ac:dyDescent="0.35"/>
    <row r="534" x14ac:dyDescent="0.35"/>
    <row r="535" x14ac:dyDescent="0.35"/>
    <row r="536" x14ac:dyDescent="0.35"/>
    <row r="537" x14ac:dyDescent="0.35"/>
    <row r="538" x14ac:dyDescent="0.35"/>
    <row r="539" x14ac:dyDescent="0.35"/>
    <row r="540" x14ac:dyDescent="0.35"/>
    <row r="541" x14ac:dyDescent="0.35"/>
    <row r="542" x14ac:dyDescent="0.35"/>
    <row r="543" x14ac:dyDescent="0.35"/>
    <row r="544" x14ac:dyDescent="0.35"/>
    <row r="545" x14ac:dyDescent="0.35"/>
    <row r="546" x14ac:dyDescent="0.35"/>
    <row r="547" x14ac:dyDescent="0.35"/>
    <row r="548" x14ac:dyDescent="0.35"/>
    <row r="549" x14ac:dyDescent="0.35"/>
    <row r="550" x14ac:dyDescent="0.35"/>
    <row r="551" x14ac:dyDescent="0.35"/>
    <row r="552" x14ac:dyDescent="0.35"/>
    <row r="553" x14ac:dyDescent="0.35"/>
    <row r="554" x14ac:dyDescent="0.35"/>
    <row r="555" x14ac:dyDescent="0.35"/>
    <row r="556" x14ac:dyDescent="0.35"/>
    <row r="557" x14ac:dyDescent="0.35"/>
    <row r="558" x14ac:dyDescent="0.35"/>
    <row r="559" x14ac:dyDescent="0.35"/>
    <row r="560" x14ac:dyDescent="0.35"/>
    <row r="561" x14ac:dyDescent="0.35"/>
  </sheetData>
  <sheetProtection algorithmName="SHA-512" hashValue="sgMUMOnuUd6aHhu52aquWsEsiDgkPDvo3sCNDC+7/z2QoM4En/6cQDkQBq7Oq27/6FnfSgml5OlcVb1caQi/Zg==" saltValue="zv8/wmwu1b5hDR1Bb2D4tQ==" spinCount="100000" sheet="1" objects="1" scenarios="1" formatColumns="0" formatRows="0"/>
  <mergeCells count="35">
    <mergeCell ref="E26:J26"/>
    <mergeCell ref="E13:K13"/>
    <mergeCell ref="B19:K20"/>
    <mergeCell ref="E29:J29"/>
    <mergeCell ref="E30:J30"/>
    <mergeCell ref="B21:D21"/>
    <mergeCell ref="E21:J21"/>
    <mergeCell ref="K21:M21"/>
    <mergeCell ref="E17:K17"/>
    <mergeCell ref="B17:C17"/>
    <mergeCell ref="B2:K2"/>
    <mergeCell ref="E9:K9"/>
    <mergeCell ref="E10:K10"/>
    <mergeCell ref="E11:K11"/>
    <mergeCell ref="E4:K4"/>
    <mergeCell ref="E5:K5"/>
    <mergeCell ref="E6:K6"/>
    <mergeCell ref="E7:K7"/>
    <mergeCell ref="E8:K8"/>
    <mergeCell ref="E33:J33"/>
    <mergeCell ref="B14:C14"/>
    <mergeCell ref="B15:C15"/>
    <mergeCell ref="B16:C16"/>
    <mergeCell ref="E14:G14"/>
    <mergeCell ref="H14:K14"/>
    <mergeCell ref="E15:G15"/>
    <mergeCell ref="H15:K15"/>
    <mergeCell ref="E16:G16"/>
    <mergeCell ref="H16:K16"/>
    <mergeCell ref="E23:J23"/>
    <mergeCell ref="E24:J24"/>
    <mergeCell ref="E25:J25"/>
    <mergeCell ref="E31:J31"/>
    <mergeCell ref="E32:J32"/>
    <mergeCell ref="E28:J28"/>
  </mergeCells>
  <dataValidations count="6">
    <dataValidation type="list" allowBlank="1" showInputMessage="1" showErrorMessage="1" sqref="E9 K9" xr:uid="{77D0E868-0A11-4622-AD5F-2040ADB058F8}">
      <formula1>lstGRIPStages</formula1>
    </dataValidation>
    <dataValidation type="list" allowBlank="1" showInputMessage="1" showErrorMessage="1" sqref="E11 K11" xr:uid="{8ECA1D46-83F6-4A49-9AD1-1DAB082586DA}">
      <formula1>lstLevelOfControl</formula1>
    </dataValidation>
    <dataValidation type="list" allowBlank="1" showInputMessage="1" showErrorMessage="1" sqref="E13:K13" xr:uid="{0D7C5D9B-2A87-4E70-B605-14A141D953FC}">
      <formula1>tblRegions_and_Routes</formula1>
    </dataValidation>
    <dataValidation type="list" allowBlank="1" showInputMessage="1" showErrorMessage="1" sqref="E14:G16" xr:uid="{53CF970C-496C-4DE5-A591-17C82417142A}">
      <formula1>lstYesNo</formula1>
    </dataValidation>
    <dataValidation type="list" showInputMessage="1" showErrorMessage="1" sqref="E10:K10" xr:uid="{F0E34087-D083-4C71-9A66-675DD2A29257}">
      <formula1>lstProjectValues</formula1>
    </dataValidation>
    <dataValidation type="list" showInputMessage="1" showErrorMessage="1" sqref="E6:K6" xr:uid="{8A48FEF6-F0C1-47BA-A8B4-23F47E04476D}">
      <formula1>lstClientOrg</formula1>
    </dataValidation>
  </dataValidations>
  <hyperlinks>
    <hyperlink ref="K21" r:id="rId1" display="Link to OrgPlus" xr:uid="{81B6B451-FB94-4F61-956A-DFC3F20D8AB0}"/>
  </hyperlinks>
  <pageMargins left="0.7" right="0.7" top="0.75" bottom="0.75" header="0.3" footer="0.3"/>
  <pageSetup paperSize="9" orientation="portrait" r:id="rId2"/>
  <headerFooter>
    <oddHeader>&amp;C&amp;"Calibri"&amp;10&amp;K000000OFFICIAL&amp;1#</oddHeader>
  </headerFooter>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EEA4EB-4D60-42EC-B2D1-1765321AC63D}">
  <sheetPr codeName="PSCOPE">
    <outlinePr summaryBelow="0"/>
  </sheetPr>
  <dimension ref="A1:AI39"/>
  <sheetViews>
    <sheetView showGridLines="0" zoomScaleNormal="100" workbookViewId="0">
      <pane ySplit="9" topLeftCell="A10" activePane="bottomLeft" state="frozen"/>
      <selection pane="bottomLeft"/>
    </sheetView>
  </sheetViews>
  <sheetFormatPr defaultRowHeight="14.5" outlineLevelRow="1" x14ac:dyDescent="0.35"/>
  <cols>
    <col min="1" max="1" width="2.81640625" customWidth="1"/>
    <col min="2" max="2" width="5.1796875" customWidth="1"/>
    <col min="3" max="3" width="71" customWidth="1"/>
    <col min="4" max="5" width="3.54296875" customWidth="1"/>
    <col min="6" max="6" width="5" customWidth="1"/>
    <col min="7" max="7" width="3.54296875" customWidth="1"/>
    <col min="8" max="8" width="7.1796875" customWidth="1"/>
    <col min="9" max="9" width="3.54296875" customWidth="1"/>
    <col min="10" max="10" width="4.1796875" customWidth="1"/>
    <col min="11" max="11" width="3.81640625" hidden="1" customWidth="1"/>
    <col min="12" max="12" width="9" hidden="1" customWidth="1"/>
    <col min="13" max="13" width="4.1796875" hidden="1" customWidth="1"/>
    <col min="14" max="14" width="9" hidden="1" customWidth="1"/>
    <col min="15" max="15" width="46.54296875" customWidth="1"/>
    <col min="16" max="22" width="9" hidden="1" customWidth="1"/>
  </cols>
  <sheetData>
    <row r="1" spans="1:35" s="24" customFormat="1" ht="66" customHeight="1" collapsed="1" x14ac:dyDescent="0.35">
      <c r="B1" s="197" t="s">
        <v>306</v>
      </c>
      <c r="E1" s="155"/>
      <c r="F1" s="148"/>
      <c r="G1" s="155"/>
      <c r="H1" s="148"/>
      <c r="I1" s="148"/>
      <c r="J1" s="148"/>
      <c r="K1" s="148"/>
      <c r="L1" s="148"/>
      <c r="M1" s="148"/>
      <c r="N1" s="148"/>
    </row>
    <row r="2" spans="1:35" s="24" customFormat="1" ht="30.75" hidden="1" customHeight="1" outlineLevel="1" x14ac:dyDescent="0.35">
      <c r="B2" s="458" t="str">
        <f>'User Guide'!E24</f>
        <v>To set the scope for the project, confirm which of the activities are appropriate. 
Once your scope of work is set, review what has been included/excluded to ensure this accurately reflects your works programme.  You should do this before starting your appraisal, as the project information you provide will determine which questions and actions you need to consider going forward.
Proceed by clicking the 'Start Appraisal' button.</v>
      </c>
      <c r="C2" s="458"/>
      <c r="D2" s="458"/>
      <c r="E2" s="458"/>
      <c r="F2" s="458"/>
      <c r="G2" s="458"/>
      <c r="H2" s="458"/>
      <c r="I2" s="458"/>
      <c r="J2" s="458"/>
      <c r="K2" s="458"/>
      <c r="L2" s="458"/>
      <c r="M2" s="458"/>
      <c r="N2" s="458"/>
      <c r="O2" s="458"/>
      <c r="P2" s="208"/>
      <c r="Q2" s="208"/>
      <c r="R2" s="208"/>
      <c r="S2" s="208"/>
      <c r="T2" s="208"/>
      <c r="U2" s="208"/>
      <c r="V2" s="208"/>
    </row>
    <row r="3" spans="1:35" s="26" customFormat="1" ht="55.5" hidden="1" customHeight="1" outlineLevel="1" x14ac:dyDescent="0.3">
      <c r="B3" s="458"/>
      <c r="C3" s="458"/>
      <c r="D3" s="458"/>
      <c r="E3" s="458"/>
      <c r="F3" s="458"/>
      <c r="G3" s="458"/>
      <c r="H3" s="458"/>
      <c r="I3" s="458"/>
      <c r="J3" s="458"/>
      <c r="K3" s="458"/>
      <c r="L3" s="458"/>
      <c r="M3" s="458"/>
      <c r="N3" s="458"/>
      <c r="O3" s="458"/>
      <c r="P3" s="208"/>
      <c r="Q3" s="208"/>
      <c r="R3" s="208"/>
      <c r="S3" s="208"/>
      <c r="T3" s="208"/>
      <c r="U3" s="208"/>
      <c r="V3" s="208"/>
    </row>
    <row r="4" spans="1:35" s="46" customFormat="1" ht="18" hidden="1" customHeight="1" x14ac:dyDescent="0.35">
      <c r="A4" s="146" t="s">
        <v>307</v>
      </c>
      <c r="B4" s="373" t="s">
        <v>308</v>
      </c>
      <c r="C4" s="84"/>
      <c r="D4" s="84"/>
      <c r="E4" s="84"/>
      <c r="F4" s="84"/>
      <c r="G4" s="84"/>
      <c r="H4" s="84"/>
      <c r="I4" s="84"/>
      <c r="J4" s="84"/>
      <c r="K4" s="84"/>
      <c r="L4" s="84"/>
      <c r="M4" s="84"/>
      <c r="N4" s="84"/>
      <c r="O4" s="84"/>
      <c r="P4" s="84"/>
      <c r="Q4" s="84"/>
      <c r="R4" s="84"/>
      <c r="S4" s="84"/>
      <c r="T4" s="84"/>
      <c r="U4" s="84"/>
      <c r="V4" s="84"/>
    </row>
    <row r="5" spans="1:35" s="46" customFormat="1" ht="24.75" hidden="1" customHeight="1" x14ac:dyDescent="0.35">
      <c r="A5" s="146"/>
      <c r="B5" s="228" t="s">
        <v>309</v>
      </c>
      <c r="C5" s="229" t="s">
        <v>310</v>
      </c>
      <c r="D5" s="242"/>
      <c r="E5" s="243" t="s">
        <v>311</v>
      </c>
      <c r="F5" s="244"/>
      <c r="G5" s="243" t="s">
        <v>311</v>
      </c>
      <c r="H5" s="244"/>
      <c r="I5" s="243" t="s">
        <v>311</v>
      </c>
      <c r="J5" s="244"/>
      <c r="K5" s="239"/>
      <c r="L5" s="239"/>
      <c r="M5" s="239"/>
      <c r="N5" s="239"/>
      <c r="O5" s="370">
        <v>0</v>
      </c>
      <c r="P5" s="239"/>
      <c r="Q5" s="238"/>
      <c r="R5" s="238"/>
      <c r="S5" s="238"/>
      <c r="T5" s="238"/>
      <c r="U5" s="238"/>
      <c r="V5" s="10"/>
    </row>
    <row r="6" spans="1:35" s="46" customFormat="1" ht="26.25" hidden="1" customHeight="1" x14ac:dyDescent="0.35">
      <c r="A6" s="21"/>
      <c r="B6" s="228" t="s">
        <v>309</v>
      </c>
      <c r="C6" s="229" t="s">
        <v>312</v>
      </c>
      <c r="D6" s="230"/>
      <c r="E6" s="460">
        <v>0</v>
      </c>
      <c r="F6" s="460"/>
      <c r="G6" s="460"/>
      <c r="H6" s="460"/>
      <c r="I6" s="460"/>
      <c r="J6" s="460"/>
      <c r="K6" s="460"/>
      <c r="L6" s="460"/>
      <c r="M6" s="460"/>
      <c r="N6" s="460"/>
      <c r="O6" s="460"/>
      <c r="P6" s="209"/>
      <c r="Q6" s="209"/>
      <c r="R6" s="209"/>
      <c r="S6" s="209"/>
      <c r="T6" s="209"/>
      <c r="U6" s="209"/>
      <c r="V6" s="209"/>
      <c r="X6" s="18"/>
      <c r="Y6" s="18"/>
      <c r="Z6" s="18"/>
      <c r="AA6" s="18"/>
      <c r="AB6" s="18"/>
      <c r="AC6" s="18"/>
      <c r="AD6" s="18"/>
      <c r="AE6" s="18"/>
      <c r="AF6" s="18"/>
      <c r="AG6" s="18"/>
      <c r="AH6" s="18"/>
      <c r="AI6" s="18"/>
    </row>
    <row r="7" spans="1:35" s="46" customFormat="1" ht="17.899999999999999" hidden="1" customHeight="1" x14ac:dyDescent="0.35">
      <c r="A7" s="146"/>
      <c r="B7" s="248"/>
      <c r="C7" s="249"/>
      <c r="D7" s="250"/>
      <c r="E7" s="251"/>
      <c r="F7" s="252"/>
      <c r="G7" s="251"/>
      <c r="H7" s="252"/>
      <c r="I7" s="251"/>
      <c r="J7" s="252"/>
      <c r="K7" s="253"/>
      <c r="L7" s="253"/>
      <c r="M7" s="253"/>
      <c r="N7" s="253"/>
      <c r="O7" s="253"/>
      <c r="P7" s="253"/>
      <c r="Q7" s="254"/>
      <c r="R7" s="254"/>
      <c r="S7" s="254"/>
      <c r="T7" s="254"/>
      <c r="U7" s="254"/>
      <c r="V7" s="10"/>
    </row>
    <row r="8" spans="1:35" s="46" customFormat="1" ht="20.5" hidden="1" customHeight="1" x14ac:dyDescent="0.35">
      <c r="A8" s="146"/>
      <c r="B8" s="248"/>
      <c r="C8" s="249"/>
      <c r="D8" s="250"/>
      <c r="E8" s="251"/>
      <c r="F8" s="252"/>
      <c r="G8" s="251"/>
      <c r="H8" s="252"/>
      <c r="I8" s="251"/>
      <c r="J8" s="252"/>
      <c r="K8" s="253"/>
      <c r="L8" s="253"/>
      <c r="M8" s="253"/>
      <c r="N8" s="253"/>
      <c r="O8" s="253"/>
      <c r="P8" s="253"/>
      <c r="Q8" s="254"/>
      <c r="R8" s="254"/>
      <c r="S8" s="254"/>
      <c r="T8" s="254"/>
      <c r="U8" s="254"/>
      <c r="V8" s="10"/>
    </row>
    <row r="9" spans="1:35" s="46" customFormat="1" ht="16.399999999999999" customHeight="1" x14ac:dyDescent="0.35">
      <c r="A9" s="146"/>
      <c r="B9" s="459">
        <f ca="1">IFERROR(Q9/P9,0)</f>
        <v>0</v>
      </c>
      <c r="C9" s="459"/>
      <c r="D9" s="459"/>
      <c r="E9" s="459"/>
      <c r="F9" s="459"/>
      <c r="G9" s="459"/>
      <c r="H9" s="459"/>
      <c r="I9" s="459"/>
      <c r="J9" s="459"/>
      <c r="K9" s="459"/>
      <c r="L9" s="459"/>
      <c r="M9" s="459"/>
      <c r="N9" s="459"/>
      <c r="O9" s="459"/>
      <c r="P9" s="253">
        <f t="array" aca="1" ref="P9" ca="1">SUM(--(FREQUENCY(IF(SUBTOTAL(103,OFFSET($A$10:$A$40,MATCH(ROW($A$10:$A$40),ROW($A$10:$A$40))-1,0,1)),COUNTIF($A$10:$A$40,"&lt;"&amp;$A$10:$A$40),""),COUNTIF($A$10:$A$40,"&lt;"&amp;$A$10:$A$40))&gt;0))</f>
        <v>20</v>
      </c>
      <c r="Q9" s="254">
        <f t="array" aca="1" ref="Q9" ca="1">SUM(--(FREQUENCY(IF(SUBTOTAL(103,OFFSET($A$10:$A$40,MATCH(ROW($A$10:$A$40),ROW($A$10:$A$40))-1,0,1))*($Q$10:$Q$40&lt;&gt;""),COUNTIF($A$10:$A$40,"&lt;"&amp;$A$10:$A$40),""),COUNTIF($A$10:$A$40,"&lt;"&amp;$A$10:$A$40))&gt;0))</f>
        <v>0</v>
      </c>
      <c r="R9" s="254"/>
      <c r="S9" s="254"/>
      <c r="T9" s="254"/>
      <c r="U9" s="254"/>
      <c r="V9" s="10"/>
    </row>
    <row r="10" spans="1:35" x14ac:dyDescent="0.35">
      <c r="A10" s="146"/>
      <c r="B10" s="386" t="s">
        <v>313</v>
      </c>
      <c r="C10" s="84"/>
      <c r="D10" s="84"/>
      <c r="E10" s="84"/>
      <c r="F10" s="84"/>
      <c r="G10" s="84"/>
      <c r="H10" s="84"/>
      <c r="I10" s="84"/>
      <c r="J10" s="84"/>
      <c r="K10" s="84"/>
      <c r="L10" s="84"/>
      <c r="M10" s="84"/>
      <c r="N10" s="84"/>
      <c r="O10" s="84"/>
      <c r="P10" s="84" t="s">
        <v>314</v>
      </c>
    </row>
    <row r="11" spans="1:35" ht="24.5" customHeight="1" x14ac:dyDescent="0.35">
      <c r="A11" s="146" t="s">
        <v>547</v>
      </c>
      <c r="B11" s="228" t="s">
        <v>316</v>
      </c>
      <c r="C11" s="229" t="s">
        <v>317</v>
      </c>
      <c r="D11" s="242"/>
      <c r="E11" s="243">
        <v>0</v>
      </c>
      <c r="F11" s="244" t="s">
        <v>300</v>
      </c>
      <c r="G11" s="243">
        <v>0</v>
      </c>
      <c r="H11" s="244" t="s">
        <v>318</v>
      </c>
      <c r="I11" s="243">
        <v>0</v>
      </c>
      <c r="J11" s="244" t="s">
        <v>301</v>
      </c>
      <c r="K11" s="239"/>
      <c r="L11" s="239"/>
      <c r="M11" s="239"/>
      <c r="N11" s="239"/>
      <c r="O11" s="385">
        <v>0</v>
      </c>
      <c r="P11" s="239" t="s">
        <v>314</v>
      </c>
    </row>
    <row r="12" spans="1:35" ht="37.65" customHeight="1" x14ac:dyDescent="0.35">
      <c r="A12" s="146" t="s">
        <v>315</v>
      </c>
      <c r="B12" s="228" t="s">
        <v>320</v>
      </c>
      <c r="C12" s="229" t="s">
        <v>321</v>
      </c>
      <c r="D12" s="242"/>
      <c r="E12" s="243">
        <v>0</v>
      </c>
      <c r="F12" s="244" t="s">
        <v>300</v>
      </c>
      <c r="G12" s="243">
        <v>0</v>
      </c>
      <c r="H12" s="244" t="s">
        <v>318</v>
      </c>
      <c r="I12" s="243">
        <v>0</v>
      </c>
      <c r="J12" s="244" t="s">
        <v>301</v>
      </c>
      <c r="K12" s="239"/>
      <c r="L12" s="239"/>
      <c r="M12" s="239"/>
      <c r="N12" s="239"/>
      <c r="O12" s="385">
        <v>0</v>
      </c>
      <c r="P12" s="239" t="s">
        <v>314</v>
      </c>
    </row>
    <row r="13" spans="1:35" ht="37.65" customHeight="1" x14ac:dyDescent="0.35">
      <c r="A13" s="146" t="s">
        <v>319</v>
      </c>
      <c r="B13" s="228" t="s">
        <v>323</v>
      </c>
      <c r="C13" s="229" t="s">
        <v>324</v>
      </c>
      <c r="D13" s="242"/>
      <c r="E13" s="243">
        <v>0</v>
      </c>
      <c r="F13" s="244" t="s">
        <v>300</v>
      </c>
      <c r="G13" s="243">
        <v>0</v>
      </c>
      <c r="H13" s="244" t="s">
        <v>318</v>
      </c>
      <c r="I13" s="243">
        <v>0</v>
      </c>
      <c r="J13" s="244" t="s">
        <v>301</v>
      </c>
      <c r="K13" s="239"/>
      <c r="L13" s="239"/>
      <c r="M13" s="239"/>
      <c r="N13" s="239"/>
      <c r="O13" s="385">
        <v>0</v>
      </c>
      <c r="P13" s="239" t="s">
        <v>314</v>
      </c>
    </row>
    <row r="14" spans="1:35" x14ac:dyDescent="0.35">
      <c r="A14" s="146"/>
      <c r="B14" s="386" t="s">
        <v>325</v>
      </c>
      <c r="C14" s="84"/>
      <c r="D14" s="84"/>
      <c r="E14" s="84"/>
      <c r="F14" s="84"/>
      <c r="G14" s="84"/>
      <c r="H14" s="84"/>
      <c r="I14" s="84"/>
      <c r="J14" s="84"/>
      <c r="K14" s="84"/>
      <c r="L14" s="84"/>
      <c r="M14" s="84"/>
      <c r="N14" s="84"/>
      <c r="O14" s="84"/>
      <c r="P14" s="84" t="s">
        <v>314</v>
      </c>
    </row>
    <row r="15" spans="1:35" ht="37.65" customHeight="1" x14ac:dyDescent="0.35">
      <c r="A15" s="146" t="s">
        <v>322</v>
      </c>
      <c r="B15" s="228" t="s">
        <v>327</v>
      </c>
      <c r="C15" s="229" t="s">
        <v>328</v>
      </c>
      <c r="D15" s="242"/>
      <c r="E15" s="243">
        <v>0</v>
      </c>
      <c r="F15" s="244" t="s">
        <v>300</v>
      </c>
      <c r="G15" s="243">
        <v>0</v>
      </c>
      <c r="H15" s="244" t="s">
        <v>318</v>
      </c>
      <c r="I15" s="243">
        <v>0</v>
      </c>
      <c r="J15" s="244" t="s">
        <v>301</v>
      </c>
      <c r="K15" s="239"/>
      <c r="L15" s="239"/>
      <c r="M15" s="239"/>
      <c r="N15" s="239"/>
      <c r="O15" s="385">
        <v>0</v>
      </c>
      <c r="P15" s="239" t="s">
        <v>314</v>
      </c>
    </row>
    <row r="16" spans="1:35" ht="37.65" customHeight="1" x14ac:dyDescent="0.35">
      <c r="A16" s="146" t="s">
        <v>326</v>
      </c>
      <c r="B16" s="228" t="s">
        <v>330</v>
      </c>
      <c r="C16" s="229" t="s">
        <v>331</v>
      </c>
      <c r="D16" s="242"/>
      <c r="E16" s="243">
        <v>0</v>
      </c>
      <c r="F16" s="244" t="s">
        <v>300</v>
      </c>
      <c r="G16" s="243">
        <v>0</v>
      </c>
      <c r="H16" s="244" t="s">
        <v>318</v>
      </c>
      <c r="I16" s="243">
        <v>0</v>
      </c>
      <c r="J16" s="244" t="s">
        <v>301</v>
      </c>
      <c r="K16" s="239"/>
      <c r="L16" s="239"/>
      <c r="M16" s="239"/>
      <c r="N16" s="239"/>
      <c r="O16" s="385">
        <v>0</v>
      </c>
      <c r="P16" s="239" t="s">
        <v>314</v>
      </c>
    </row>
    <row r="17" spans="1:16" ht="24.5" customHeight="1" x14ac:dyDescent="0.35">
      <c r="A17" s="146" t="s">
        <v>329</v>
      </c>
      <c r="B17" s="228" t="s">
        <v>333</v>
      </c>
      <c r="C17" s="229" t="s">
        <v>334</v>
      </c>
      <c r="D17" s="242"/>
      <c r="E17" s="243">
        <v>0</v>
      </c>
      <c r="F17" s="244" t="s">
        <v>300</v>
      </c>
      <c r="G17" s="243">
        <v>0</v>
      </c>
      <c r="H17" s="244" t="s">
        <v>318</v>
      </c>
      <c r="I17" s="243">
        <v>0</v>
      </c>
      <c r="J17" s="244" t="s">
        <v>301</v>
      </c>
      <c r="K17" s="239"/>
      <c r="L17" s="239"/>
      <c r="M17" s="239"/>
      <c r="N17" s="239"/>
      <c r="O17" s="385">
        <v>0</v>
      </c>
      <c r="P17" s="239" t="s">
        <v>314</v>
      </c>
    </row>
    <row r="18" spans="1:16" x14ac:dyDescent="0.35">
      <c r="A18" s="146"/>
      <c r="B18" s="386" t="s">
        <v>335</v>
      </c>
      <c r="C18" s="84"/>
      <c r="D18" s="84"/>
      <c r="E18" s="84"/>
      <c r="F18" s="84"/>
      <c r="G18" s="84"/>
      <c r="H18" s="84"/>
      <c r="I18" s="84"/>
      <c r="J18" s="84"/>
      <c r="K18" s="84"/>
      <c r="L18" s="84"/>
      <c r="M18" s="84"/>
      <c r="N18" s="84"/>
      <c r="O18" s="84"/>
      <c r="P18" s="84" t="s">
        <v>314</v>
      </c>
    </row>
    <row r="19" spans="1:16" ht="37.65" customHeight="1" x14ac:dyDescent="0.35">
      <c r="A19" s="146" t="s">
        <v>332</v>
      </c>
      <c r="B19" s="228" t="s">
        <v>337</v>
      </c>
      <c r="C19" s="229" t="s">
        <v>338</v>
      </c>
      <c r="D19" s="242"/>
      <c r="E19" s="243">
        <v>0</v>
      </c>
      <c r="F19" s="244" t="s">
        <v>300</v>
      </c>
      <c r="G19" s="243">
        <v>0</v>
      </c>
      <c r="H19" s="244" t="s">
        <v>318</v>
      </c>
      <c r="I19" s="243">
        <v>0</v>
      </c>
      <c r="J19" s="244" t="s">
        <v>301</v>
      </c>
      <c r="K19" s="239"/>
      <c r="L19" s="239"/>
      <c r="M19" s="239"/>
      <c r="N19" s="239"/>
      <c r="O19" s="385">
        <v>0</v>
      </c>
      <c r="P19" s="239" t="s">
        <v>314</v>
      </c>
    </row>
    <row r="20" spans="1:16" ht="37.65" customHeight="1" x14ac:dyDescent="0.35">
      <c r="A20" s="146" t="s">
        <v>336</v>
      </c>
      <c r="B20" s="228" t="s">
        <v>340</v>
      </c>
      <c r="C20" s="229" t="s">
        <v>341</v>
      </c>
      <c r="D20" s="242"/>
      <c r="E20" s="243">
        <v>0</v>
      </c>
      <c r="F20" s="244" t="s">
        <v>300</v>
      </c>
      <c r="G20" s="243">
        <v>0</v>
      </c>
      <c r="H20" s="244" t="s">
        <v>318</v>
      </c>
      <c r="I20" s="243">
        <v>0</v>
      </c>
      <c r="J20" s="244" t="s">
        <v>301</v>
      </c>
      <c r="K20" s="239"/>
      <c r="L20" s="239"/>
      <c r="M20" s="239"/>
      <c r="N20" s="239"/>
      <c r="O20" s="385">
        <v>0</v>
      </c>
      <c r="P20" s="239" t="s">
        <v>314</v>
      </c>
    </row>
    <row r="21" spans="1:16" x14ac:dyDescent="0.35">
      <c r="A21" s="146"/>
      <c r="B21" s="386" t="s">
        <v>342</v>
      </c>
      <c r="C21" s="84"/>
      <c r="D21" s="84"/>
      <c r="E21" s="84"/>
      <c r="F21" s="84"/>
      <c r="G21" s="84"/>
      <c r="H21" s="84"/>
      <c r="I21" s="84"/>
      <c r="J21" s="84"/>
      <c r="K21" s="84"/>
      <c r="L21" s="84"/>
      <c r="M21" s="84"/>
      <c r="N21" s="84"/>
      <c r="O21" s="84"/>
      <c r="P21" s="84" t="s">
        <v>314</v>
      </c>
    </row>
    <row r="22" spans="1:16" ht="51.5" customHeight="1" x14ac:dyDescent="0.35">
      <c r="A22" s="146" t="s">
        <v>339</v>
      </c>
      <c r="B22" s="228" t="s">
        <v>344</v>
      </c>
      <c r="C22" s="229" t="s">
        <v>345</v>
      </c>
      <c r="D22" s="242"/>
      <c r="E22" s="243">
        <v>0</v>
      </c>
      <c r="F22" s="244" t="s">
        <v>300</v>
      </c>
      <c r="G22" s="243">
        <v>0</v>
      </c>
      <c r="H22" s="244" t="s">
        <v>318</v>
      </c>
      <c r="I22" s="243">
        <v>0</v>
      </c>
      <c r="J22" s="244" t="s">
        <v>301</v>
      </c>
      <c r="K22" s="239"/>
      <c r="L22" s="239"/>
      <c r="M22" s="239"/>
      <c r="N22" s="239"/>
      <c r="O22" s="385">
        <v>0</v>
      </c>
      <c r="P22" s="239" t="s">
        <v>314</v>
      </c>
    </row>
    <row r="23" spans="1:16" ht="37.65" customHeight="1" x14ac:dyDescent="0.35">
      <c r="A23" s="146" t="s">
        <v>343</v>
      </c>
      <c r="B23" s="228" t="s">
        <v>347</v>
      </c>
      <c r="C23" s="229" t="s">
        <v>348</v>
      </c>
      <c r="D23" s="242"/>
      <c r="E23" s="243">
        <v>0</v>
      </c>
      <c r="F23" s="244" t="s">
        <v>300</v>
      </c>
      <c r="G23" s="243">
        <v>0</v>
      </c>
      <c r="H23" s="244" t="s">
        <v>318</v>
      </c>
      <c r="I23" s="243">
        <v>0</v>
      </c>
      <c r="J23" s="244" t="s">
        <v>301</v>
      </c>
      <c r="K23" s="239"/>
      <c r="L23" s="239"/>
      <c r="M23" s="239"/>
      <c r="N23" s="239"/>
      <c r="O23" s="385">
        <v>0</v>
      </c>
      <c r="P23" s="239" t="s">
        <v>314</v>
      </c>
    </row>
    <row r="24" spans="1:16" ht="24.5" customHeight="1" x14ac:dyDescent="0.35">
      <c r="A24" s="146" t="s">
        <v>346</v>
      </c>
      <c r="B24" s="228" t="s">
        <v>350</v>
      </c>
      <c r="C24" s="229" t="s">
        <v>351</v>
      </c>
      <c r="D24" s="242"/>
      <c r="E24" s="243">
        <v>0</v>
      </c>
      <c r="F24" s="244" t="s">
        <v>300</v>
      </c>
      <c r="G24" s="243">
        <v>0</v>
      </c>
      <c r="H24" s="244" t="s">
        <v>318</v>
      </c>
      <c r="I24" s="243">
        <v>0</v>
      </c>
      <c r="J24" s="244" t="s">
        <v>301</v>
      </c>
      <c r="K24" s="239"/>
      <c r="L24" s="239"/>
      <c r="M24" s="239"/>
      <c r="N24" s="239"/>
      <c r="O24" s="385">
        <v>0</v>
      </c>
      <c r="P24" s="239" t="s">
        <v>314</v>
      </c>
    </row>
    <row r="25" spans="1:16" x14ac:dyDescent="0.35">
      <c r="A25" s="146"/>
      <c r="B25" s="386" t="s">
        <v>352</v>
      </c>
      <c r="C25" s="84"/>
      <c r="D25" s="84"/>
      <c r="E25" s="84"/>
      <c r="F25" s="84"/>
      <c r="G25" s="84"/>
      <c r="H25" s="84"/>
      <c r="I25" s="84"/>
      <c r="J25" s="84"/>
      <c r="K25" s="84"/>
      <c r="L25" s="84"/>
      <c r="M25" s="84"/>
      <c r="N25" s="84"/>
      <c r="O25" s="84"/>
      <c r="P25" s="84" t="s">
        <v>314</v>
      </c>
    </row>
    <row r="26" spans="1:16" ht="24.5" customHeight="1" x14ac:dyDescent="0.35">
      <c r="A26" s="146" t="s">
        <v>349</v>
      </c>
      <c r="B26" s="228" t="s">
        <v>354</v>
      </c>
      <c r="C26" s="229" t="s">
        <v>355</v>
      </c>
      <c r="D26" s="242"/>
      <c r="E26" s="243">
        <v>0</v>
      </c>
      <c r="F26" s="244" t="s">
        <v>300</v>
      </c>
      <c r="G26" s="243">
        <v>0</v>
      </c>
      <c r="H26" s="244" t="s">
        <v>318</v>
      </c>
      <c r="I26" s="243">
        <v>0</v>
      </c>
      <c r="J26" s="244" t="s">
        <v>301</v>
      </c>
      <c r="K26" s="239"/>
      <c r="L26" s="239"/>
      <c r="M26" s="239"/>
      <c r="N26" s="239"/>
      <c r="O26" s="385">
        <v>0</v>
      </c>
      <c r="P26" s="239" t="s">
        <v>314</v>
      </c>
    </row>
    <row r="27" spans="1:16" ht="24.5" customHeight="1" x14ac:dyDescent="0.35">
      <c r="A27" s="146" t="s">
        <v>353</v>
      </c>
      <c r="B27" s="228" t="s">
        <v>357</v>
      </c>
      <c r="C27" s="229" t="s">
        <v>358</v>
      </c>
      <c r="D27" s="242"/>
      <c r="E27" s="243">
        <v>0</v>
      </c>
      <c r="F27" s="244" t="s">
        <v>300</v>
      </c>
      <c r="G27" s="243">
        <v>0</v>
      </c>
      <c r="H27" s="244" t="s">
        <v>318</v>
      </c>
      <c r="I27" s="243">
        <v>0</v>
      </c>
      <c r="J27" s="244" t="s">
        <v>301</v>
      </c>
      <c r="K27" s="239"/>
      <c r="L27" s="239"/>
      <c r="M27" s="239"/>
      <c r="N27" s="239"/>
      <c r="O27" s="385">
        <v>0</v>
      </c>
      <c r="P27" s="239" t="s">
        <v>314</v>
      </c>
    </row>
    <row r="28" spans="1:16" ht="37.65" customHeight="1" x14ac:dyDescent="0.35">
      <c r="A28" s="146" t="s">
        <v>356</v>
      </c>
      <c r="B28" s="228" t="s">
        <v>360</v>
      </c>
      <c r="C28" s="229" t="s">
        <v>361</v>
      </c>
      <c r="D28" s="242"/>
      <c r="E28" s="243">
        <v>0</v>
      </c>
      <c r="F28" s="244" t="s">
        <v>300</v>
      </c>
      <c r="G28" s="243">
        <v>0</v>
      </c>
      <c r="H28" s="244" t="s">
        <v>318</v>
      </c>
      <c r="I28" s="243">
        <v>0</v>
      </c>
      <c r="J28" s="244" t="s">
        <v>301</v>
      </c>
      <c r="K28" s="239"/>
      <c r="L28" s="239"/>
      <c r="M28" s="239"/>
      <c r="N28" s="239"/>
      <c r="O28" s="385">
        <v>0</v>
      </c>
      <c r="P28" s="239" t="s">
        <v>314</v>
      </c>
    </row>
    <row r="29" spans="1:16" ht="24.5" customHeight="1" x14ac:dyDescent="0.35">
      <c r="A29" s="146" t="s">
        <v>359</v>
      </c>
      <c r="B29" s="228" t="s">
        <v>363</v>
      </c>
      <c r="C29" s="229" t="s">
        <v>364</v>
      </c>
      <c r="D29" s="242"/>
      <c r="E29" s="243">
        <v>0</v>
      </c>
      <c r="F29" s="244" t="s">
        <v>300</v>
      </c>
      <c r="G29" s="243">
        <v>0</v>
      </c>
      <c r="H29" s="244" t="s">
        <v>318</v>
      </c>
      <c r="I29" s="243">
        <v>0</v>
      </c>
      <c r="J29" s="244" t="s">
        <v>301</v>
      </c>
      <c r="K29" s="239"/>
      <c r="L29" s="239"/>
      <c r="M29" s="239"/>
      <c r="N29" s="239"/>
      <c r="O29" s="385">
        <v>0</v>
      </c>
      <c r="P29" s="239" t="s">
        <v>314</v>
      </c>
    </row>
    <row r="30" spans="1:16" x14ac:dyDescent="0.35">
      <c r="A30" s="146"/>
      <c r="B30" s="386" t="s">
        <v>365</v>
      </c>
      <c r="C30" s="84"/>
      <c r="D30" s="84"/>
      <c r="E30" s="84"/>
      <c r="F30" s="84"/>
      <c r="G30" s="84"/>
      <c r="H30" s="84"/>
      <c r="I30" s="84"/>
      <c r="J30" s="84"/>
      <c r="K30" s="84"/>
      <c r="L30" s="84"/>
      <c r="M30" s="84"/>
      <c r="N30" s="84"/>
      <c r="O30" s="84"/>
      <c r="P30" s="84" t="s">
        <v>314</v>
      </c>
    </row>
    <row r="31" spans="1:16" ht="37.65" customHeight="1" x14ac:dyDescent="0.35">
      <c r="A31" s="146" t="s">
        <v>362</v>
      </c>
      <c r="B31" s="228" t="s">
        <v>367</v>
      </c>
      <c r="C31" s="229" t="s">
        <v>368</v>
      </c>
      <c r="D31" s="242"/>
      <c r="E31" s="243">
        <v>0</v>
      </c>
      <c r="F31" s="244" t="s">
        <v>300</v>
      </c>
      <c r="G31" s="243">
        <v>0</v>
      </c>
      <c r="H31" s="244" t="s">
        <v>318</v>
      </c>
      <c r="I31" s="243">
        <v>0</v>
      </c>
      <c r="J31" s="244" t="s">
        <v>301</v>
      </c>
      <c r="K31" s="239"/>
      <c r="L31" s="239"/>
      <c r="M31" s="239"/>
      <c r="N31" s="239"/>
      <c r="O31" s="385">
        <v>0</v>
      </c>
      <c r="P31" s="239" t="s">
        <v>314</v>
      </c>
    </row>
    <row r="32" spans="1:16" ht="37.65" customHeight="1" x14ac:dyDescent="0.35">
      <c r="A32" s="146" t="s">
        <v>366</v>
      </c>
      <c r="B32" s="228" t="s">
        <v>370</v>
      </c>
      <c r="C32" s="229" t="s">
        <v>371</v>
      </c>
      <c r="D32" s="242"/>
      <c r="E32" s="243">
        <v>0</v>
      </c>
      <c r="F32" s="244" t="s">
        <v>300</v>
      </c>
      <c r="G32" s="243">
        <v>0</v>
      </c>
      <c r="H32" s="244" t="s">
        <v>318</v>
      </c>
      <c r="I32" s="243">
        <v>0</v>
      </c>
      <c r="J32" s="244" t="s">
        <v>301</v>
      </c>
      <c r="K32" s="239"/>
      <c r="L32" s="239"/>
      <c r="M32" s="239"/>
      <c r="N32" s="239"/>
      <c r="O32" s="385">
        <v>0</v>
      </c>
      <c r="P32" s="239" t="s">
        <v>314</v>
      </c>
    </row>
    <row r="33" spans="1:16" ht="24.5" customHeight="1" x14ac:dyDescent="0.35">
      <c r="A33" s="146" t="s">
        <v>369</v>
      </c>
      <c r="B33" s="228" t="s">
        <v>373</v>
      </c>
      <c r="C33" s="229" t="s">
        <v>374</v>
      </c>
      <c r="D33" s="242"/>
      <c r="E33" s="243">
        <v>0</v>
      </c>
      <c r="F33" s="244" t="s">
        <v>300</v>
      </c>
      <c r="G33" s="243">
        <v>0</v>
      </c>
      <c r="H33" s="244" t="s">
        <v>318</v>
      </c>
      <c r="I33" s="243">
        <v>0</v>
      </c>
      <c r="J33" s="244" t="s">
        <v>301</v>
      </c>
      <c r="K33" s="239"/>
      <c r="L33" s="239"/>
      <c r="M33" s="239"/>
      <c r="N33" s="239"/>
      <c r="O33" s="385">
        <v>0</v>
      </c>
      <c r="P33" s="239" t="s">
        <v>314</v>
      </c>
    </row>
    <row r="34" spans="1:16" x14ac:dyDescent="0.35">
      <c r="A34" s="146"/>
      <c r="B34" s="386" t="s">
        <v>375</v>
      </c>
      <c r="C34" s="84"/>
      <c r="D34" s="84"/>
      <c r="E34" s="84"/>
      <c r="F34" s="84"/>
      <c r="G34" s="84"/>
      <c r="H34" s="84"/>
      <c r="I34" s="84"/>
      <c r="J34" s="84"/>
      <c r="K34" s="84"/>
      <c r="L34" s="84"/>
      <c r="M34" s="84"/>
      <c r="N34" s="84"/>
      <c r="O34" s="84"/>
      <c r="P34" s="84" t="s">
        <v>314</v>
      </c>
    </row>
    <row r="35" spans="1:16" ht="24.5" customHeight="1" x14ac:dyDescent="0.35">
      <c r="A35" s="146" t="s">
        <v>372</v>
      </c>
      <c r="B35" s="228" t="s">
        <v>377</v>
      </c>
      <c r="C35" s="229" t="s">
        <v>378</v>
      </c>
      <c r="D35" s="242"/>
      <c r="E35" s="243">
        <v>0</v>
      </c>
      <c r="F35" s="244" t="s">
        <v>300</v>
      </c>
      <c r="G35" s="243">
        <v>0</v>
      </c>
      <c r="H35" s="244" t="s">
        <v>318</v>
      </c>
      <c r="I35" s="243">
        <v>0</v>
      </c>
      <c r="J35" s="244" t="s">
        <v>301</v>
      </c>
      <c r="K35" s="239"/>
      <c r="L35" s="239"/>
      <c r="M35" s="239"/>
      <c r="N35" s="239"/>
      <c r="O35" s="385">
        <v>0</v>
      </c>
      <c r="P35" s="239" t="s">
        <v>314</v>
      </c>
    </row>
    <row r="36" spans="1:16" ht="24.5" customHeight="1" x14ac:dyDescent="0.35">
      <c r="A36" s="146" t="s">
        <v>376</v>
      </c>
      <c r="B36" s="228" t="s">
        <v>380</v>
      </c>
      <c r="C36" s="229" t="s">
        <v>381</v>
      </c>
      <c r="D36" s="242"/>
      <c r="E36" s="243">
        <v>0</v>
      </c>
      <c r="F36" s="244" t="s">
        <v>300</v>
      </c>
      <c r="G36" s="243">
        <v>0</v>
      </c>
      <c r="H36" s="244" t="s">
        <v>318</v>
      </c>
      <c r="I36" s="243">
        <v>0</v>
      </c>
      <c r="J36" s="244" t="s">
        <v>301</v>
      </c>
      <c r="K36" s="239"/>
      <c r="L36" s="239"/>
      <c r="M36" s="239"/>
      <c r="N36" s="239"/>
      <c r="O36" s="385">
        <v>0</v>
      </c>
      <c r="P36" s="239" t="s">
        <v>314</v>
      </c>
    </row>
    <row r="37" spans="1:16" hidden="1" x14ac:dyDescent="0.35">
      <c r="A37" s="146"/>
      <c r="B37" s="386" t="s">
        <v>382</v>
      </c>
      <c r="C37" s="84"/>
      <c r="D37" s="84"/>
      <c r="E37" s="84"/>
      <c r="F37" s="84"/>
      <c r="G37" s="84"/>
      <c r="H37" s="84"/>
      <c r="I37" s="84"/>
      <c r="J37" s="84"/>
      <c r="K37" s="84"/>
      <c r="L37" s="84"/>
      <c r="M37" s="84"/>
      <c r="N37" s="84"/>
      <c r="O37" s="84"/>
      <c r="P37" s="84" t="s">
        <v>314</v>
      </c>
    </row>
    <row r="38" spans="1:16" ht="37.65" hidden="1" customHeight="1" x14ac:dyDescent="0.35">
      <c r="A38" s="146" t="s">
        <v>379</v>
      </c>
      <c r="B38" s="228" t="s">
        <v>298</v>
      </c>
      <c r="C38" s="229" t="s">
        <v>384</v>
      </c>
      <c r="D38" s="242"/>
      <c r="E38" s="243">
        <v>0</v>
      </c>
      <c r="F38" s="244" t="s">
        <v>300</v>
      </c>
      <c r="G38" s="243">
        <v>0</v>
      </c>
      <c r="H38" s="244" t="s">
        <v>301</v>
      </c>
      <c r="I38" s="243" t="s">
        <v>302</v>
      </c>
      <c r="J38" s="244" t="s">
        <v>302</v>
      </c>
      <c r="K38" s="239"/>
      <c r="L38" s="239"/>
      <c r="M38" s="239"/>
      <c r="N38" s="239"/>
      <c r="O38" s="385">
        <v>0</v>
      </c>
      <c r="P38" s="239" t="s">
        <v>303</v>
      </c>
    </row>
    <row r="39" spans="1:16" ht="37.65" hidden="1" customHeight="1" x14ac:dyDescent="0.35">
      <c r="A39" s="146" t="s">
        <v>383</v>
      </c>
      <c r="B39" s="228" t="s">
        <v>304</v>
      </c>
      <c r="C39" s="229" t="s">
        <v>1852</v>
      </c>
      <c r="D39" s="242"/>
      <c r="E39" s="243">
        <v>0</v>
      </c>
      <c r="F39" s="244" t="s">
        <v>300</v>
      </c>
      <c r="G39" s="243">
        <v>0</v>
      </c>
      <c r="H39" s="244" t="s">
        <v>301</v>
      </c>
      <c r="I39" s="243" t="s">
        <v>302</v>
      </c>
      <c r="J39" s="244" t="s">
        <v>302</v>
      </c>
      <c r="K39" s="239"/>
      <c r="L39" s="239"/>
      <c r="M39" s="239"/>
      <c r="N39" s="239"/>
      <c r="O39" s="385">
        <v>0</v>
      </c>
      <c r="P39" s="239" t="s">
        <v>303</v>
      </c>
    </row>
  </sheetData>
  <sheetProtection algorithmName="SHA-512" hashValue="YQ9/YNLE747fi0M+Z510ZU/9845obJrQVWMfzUJGtMChGHiN7JSD9F53xnEJVt+IX1nV1MyffJXpYQpH/L5jAw==" saltValue="LlFBVFNmYaY+78sRtQfEIw==" spinCount="100000" sheet="1" objects="1" scenarios="1" formatColumns="0" formatRows="0"/>
  <mergeCells count="3">
    <mergeCell ref="B2:O3"/>
    <mergeCell ref="B9:O9"/>
    <mergeCell ref="E6:O6"/>
  </mergeCells>
  <conditionalFormatting sqref="B9">
    <cfRule type="dataBar" priority="1">
      <dataBar>
        <cfvo type="num" val="0"/>
        <cfvo type="num" val="1"/>
        <color rgb="FFF07E26"/>
      </dataBar>
      <extLst>
        <ext xmlns:x14="http://schemas.microsoft.com/office/spreadsheetml/2009/9/main" uri="{B025F937-C7B1-47D3-B67F-A62EFF666E3E}">
          <x14:id>{23A10C49-FC35-4022-BEA7-97DE646215DD}</x14:id>
        </ext>
      </extLst>
    </cfRule>
  </conditionalFormatting>
  <pageMargins left="0.7" right="0.7" top="0.75" bottom="0.75" header="0.3" footer="0.3"/>
  <pageSetup paperSize="9" orientation="portrait" r:id="rId1"/>
  <headerFooter>
    <oddHeader>&amp;C&amp;"Calibri"&amp;10&amp;K000000OFFICIAL&amp;1#</oddHeader>
  </headerFooter>
  <drawing r:id="rId2"/>
  <extLst>
    <ext xmlns:x14="http://schemas.microsoft.com/office/spreadsheetml/2009/9/main" uri="{78C0D931-6437-407d-A8EE-F0AAD7539E65}">
      <x14:conditionalFormattings>
        <x14:conditionalFormatting xmlns:xm="http://schemas.microsoft.com/office/excel/2006/main">
          <x14:cfRule type="dataBar" id="{23A10C49-FC35-4022-BEA7-97DE646215DD}">
            <x14:dataBar minLength="0" maxLength="100" border="1" gradient="0" direction="leftToRight" negativeBarBorderColorSameAsPositive="0">
              <x14:cfvo type="num">
                <xm:f>0</xm:f>
              </x14:cfvo>
              <x14:cfvo type="num">
                <xm:f>1</xm:f>
              </x14:cfvo>
              <x14:borderColor theme="1"/>
              <x14:negativeFillColor rgb="FFFF0000"/>
              <x14:negativeBorderColor rgb="FFFF0000"/>
              <x14:axisColor rgb="FF000000"/>
            </x14:dataBar>
          </x14:cfRule>
          <xm:sqref>B9</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BA4127-ACF4-41E7-BD11-DC1BB95E9977}">
  <sheetPr codeName="PACT">
    <outlinePr summaryBelow="0"/>
  </sheetPr>
  <dimension ref="A1:AI70"/>
  <sheetViews>
    <sheetView showGridLines="0" zoomScaleNormal="100" workbookViewId="0">
      <pane ySplit="10" topLeftCell="A11" activePane="bottomLeft" state="frozen"/>
      <selection pane="bottomLeft"/>
    </sheetView>
  </sheetViews>
  <sheetFormatPr defaultColWidth="0" defaultRowHeight="14.5" outlineLevelRow="1" x14ac:dyDescent="0.35"/>
  <cols>
    <col min="1" max="1" width="2.453125" style="21" customWidth="1"/>
    <col min="2" max="2" width="7.1796875" style="46" customWidth="1"/>
    <col min="3" max="3" width="71.1796875" style="18" customWidth="1"/>
    <col min="4" max="4" width="1.54296875" style="18" customWidth="1"/>
    <col min="5" max="5" width="3.81640625" style="150" customWidth="1"/>
    <col min="6" max="6" width="5.36328125" style="151" bestFit="1" customWidth="1"/>
    <col min="7" max="7" width="3.81640625" style="151" customWidth="1"/>
    <col min="8" max="8" width="5" style="151" bestFit="1" customWidth="1"/>
    <col min="9" max="9" width="3.81640625" style="153" customWidth="1"/>
    <col min="10" max="10" width="11.81640625" style="151" bestFit="1" customWidth="1"/>
    <col min="11" max="11" width="3.453125" style="18" hidden="1" customWidth="1"/>
    <col min="12" max="12" width="8.54296875" style="18" hidden="1" customWidth="1"/>
    <col min="13" max="13" width="3.453125" style="18" hidden="1" customWidth="1"/>
    <col min="14" max="14" width="8.54296875" style="18" hidden="1" customWidth="1"/>
    <col min="15" max="15" width="46.54296875" style="46" customWidth="1"/>
    <col min="16" max="16" width="7.453125" style="46" hidden="1" customWidth="1"/>
    <col min="17" max="17" width="11.1796875" style="46" hidden="1" customWidth="1"/>
    <col min="18" max="22" width="9.1796875" style="46" hidden="1" customWidth="1"/>
    <col min="23" max="23" width="2.54296875" style="46" customWidth="1"/>
    <col min="24" max="25" width="0" style="46" hidden="1" customWidth="1"/>
    <col min="26" max="16384" width="9.1796875" style="46" hidden="1"/>
  </cols>
  <sheetData>
    <row r="1" spans="1:35" s="24" customFormat="1" ht="66" customHeight="1" x14ac:dyDescent="0.35">
      <c r="B1" s="197" t="s">
        <v>386</v>
      </c>
      <c r="E1" s="147"/>
      <c r="F1" s="148"/>
      <c r="G1" s="148" t="s">
        <v>8</v>
      </c>
      <c r="H1" s="148"/>
      <c r="I1" s="152"/>
      <c r="J1" s="148"/>
      <c r="O1" s="46"/>
      <c r="P1" s="46"/>
      <c r="Q1" s="46"/>
      <c r="R1" s="46"/>
      <c r="S1" s="46"/>
      <c r="T1" s="46"/>
      <c r="U1" s="46"/>
      <c r="V1" s="46"/>
      <c r="W1" s="46"/>
      <c r="X1" s="46"/>
      <c r="Y1" s="46"/>
    </row>
    <row r="2" spans="1:35" s="24" customFormat="1" ht="27" customHeight="1" outlineLevel="1" x14ac:dyDescent="0.35">
      <c r="B2" s="458" t="str">
        <f>'User Guide'!E27</f>
        <v>Based on the scope of the assessment set out in the 'Project Info &amp; Scope' tab, you will be asked to provide answers to a series of questions on environmental and social risks. Where appropriate, provide additional information. 
Please provide an answer to each question and then proceed by clicking the 'Move to Desktop Study' button.</v>
      </c>
      <c r="C2" s="458"/>
      <c r="D2" s="458"/>
      <c r="E2" s="458"/>
      <c r="F2" s="458"/>
      <c r="G2" s="458"/>
      <c r="H2" s="458"/>
      <c r="I2" s="458"/>
      <c r="J2" s="458"/>
      <c r="K2" s="458"/>
      <c r="L2" s="458"/>
      <c r="M2" s="458"/>
      <c r="N2" s="458"/>
      <c r="O2" s="458"/>
      <c r="P2" s="208"/>
      <c r="Q2" s="208"/>
      <c r="R2" s="208"/>
      <c r="S2" s="208"/>
      <c r="T2" s="208"/>
      <c r="U2" s="208"/>
      <c r="V2" s="208"/>
    </row>
    <row r="3" spans="1:35" s="26" customFormat="1" ht="28" customHeight="1" outlineLevel="1" x14ac:dyDescent="0.3">
      <c r="B3" s="458"/>
      <c r="C3" s="458"/>
      <c r="D3" s="458"/>
      <c r="E3" s="458"/>
      <c r="F3" s="458"/>
      <c r="G3" s="458"/>
      <c r="H3" s="458"/>
      <c r="I3" s="458"/>
      <c r="J3" s="458"/>
      <c r="K3" s="458"/>
      <c r="L3" s="458"/>
      <c r="M3" s="458"/>
      <c r="N3" s="458"/>
      <c r="O3" s="458"/>
      <c r="P3" s="208"/>
      <c r="Q3" s="208"/>
      <c r="R3" s="208"/>
      <c r="S3" s="208"/>
      <c r="T3" s="208"/>
      <c r="U3" s="208"/>
      <c r="V3" s="208"/>
    </row>
    <row r="4" spans="1:35" ht="26.25" hidden="1" customHeight="1" x14ac:dyDescent="0.35">
      <c r="B4" s="228" t="s">
        <v>309</v>
      </c>
      <c r="C4" s="229" t="s">
        <v>312</v>
      </c>
      <c r="D4" s="230"/>
      <c r="E4" s="460">
        <v>0</v>
      </c>
      <c r="F4" s="460"/>
      <c r="G4" s="460"/>
      <c r="H4" s="460"/>
      <c r="I4" s="460"/>
      <c r="J4" s="460"/>
      <c r="K4" s="460"/>
      <c r="L4" s="460"/>
      <c r="M4" s="460"/>
      <c r="N4" s="460"/>
      <c r="O4" s="460"/>
      <c r="P4" s="209"/>
      <c r="Q4" s="209"/>
      <c r="R4" s="209"/>
      <c r="S4" s="209"/>
      <c r="T4" s="209"/>
      <c r="U4" s="209"/>
      <c r="V4" s="209"/>
      <c r="X4" s="18"/>
      <c r="Y4" s="18"/>
      <c r="Z4" s="18"/>
      <c r="AA4" s="18"/>
      <c r="AB4" s="18"/>
      <c r="AC4" s="18"/>
      <c r="AD4" s="18"/>
      <c r="AE4" s="18"/>
      <c r="AF4" s="18"/>
      <c r="AG4" s="18"/>
      <c r="AH4" s="18"/>
      <c r="AI4" s="18"/>
    </row>
    <row r="5" spans="1:35" ht="27.75" hidden="1" customHeight="1" x14ac:dyDescent="0.35">
      <c r="A5" s="146" t="s">
        <v>307</v>
      </c>
      <c r="B5" s="461" t="s">
        <v>308</v>
      </c>
      <c r="C5" s="461"/>
      <c r="D5" s="461"/>
      <c r="E5" s="461"/>
      <c r="F5" s="461"/>
      <c r="G5" s="461"/>
      <c r="H5" s="461"/>
      <c r="I5" s="461"/>
      <c r="J5" s="461"/>
      <c r="K5" s="461"/>
      <c r="L5" s="461"/>
      <c r="M5" s="461"/>
      <c r="N5" s="461"/>
      <c r="O5" s="461"/>
      <c r="P5" s="84"/>
      <c r="Q5" s="84"/>
      <c r="R5" s="84"/>
      <c r="S5" s="84"/>
      <c r="T5" s="84"/>
      <c r="U5" s="84"/>
      <c r="V5" s="84"/>
    </row>
    <row r="6" spans="1:35" ht="26.25" hidden="1" customHeight="1" x14ac:dyDescent="0.35">
      <c r="A6" s="146" t="s">
        <v>307</v>
      </c>
      <c r="B6" s="228" t="s">
        <v>309</v>
      </c>
      <c r="C6" s="229" t="s">
        <v>310</v>
      </c>
      <c r="D6" s="235"/>
      <c r="E6" s="231" t="s">
        <v>311</v>
      </c>
      <c r="F6" s="232"/>
      <c r="G6" s="231" t="s">
        <v>311</v>
      </c>
      <c r="H6" s="232"/>
      <c r="I6" s="231" t="s">
        <v>311</v>
      </c>
      <c r="J6" s="232"/>
      <c r="K6" s="198" t="s">
        <v>311</v>
      </c>
      <c r="L6" s="200"/>
      <c r="M6" s="198" t="s">
        <v>311</v>
      </c>
      <c r="N6" s="200"/>
      <c r="O6" s="370">
        <v>0</v>
      </c>
      <c r="P6" s="201"/>
      <c r="Q6" s="86"/>
      <c r="R6" s="201"/>
      <c r="S6" s="201"/>
      <c r="T6" s="201"/>
      <c r="U6" s="201"/>
      <c r="V6" s="201"/>
    </row>
    <row r="7" spans="1:35" ht="30.75" hidden="1" customHeight="1" x14ac:dyDescent="0.35">
      <c r="A7" s="146" t="s">
        <v>307</v>
      </c>
      <c r="B7" s="228" t="s">
        <v>387</v>
      </c>
      <c r="C7" s="229" t="s">
        <v>310</v>
      </c>
      <c r="D7" s="235"/>
      <c r="E7" s="231" t="s">
        <v>311</v>
      </c>
      <c r="F7" s="232"/>
      <c r="G7" s="231" t="s">
        <v>311</v>
      </c>
      <c r="H7" s="232"/>
      <c r="I7" s="231" t="s">
        <v>311</v>
      </c>
      <c r="J7" s="232"/>
      <c r="K7" s="198" t="s">
        <v>311</v>
      </c>
      <c r="L7" s="200"/>
      <c r="M7" s="198" t="s">
        <v>311</v>
      </c>
      <c r="N7" s="200"/>
      <c r="O7" s="371">
        <v>0</v>
      </c>
      <c r="P7" s="202"/>
      <c r="Q7" s="87"/>
      <c r="R7" s="202"/>
      <c r="S7" s="202"/>
      <c r="T7" s="202"/>
      <c r="U7" s="202"/>
      <c r="V7" s="202"/>
    </row>
    <row r="8" spans="1:35" ht="26.25" hidden="1" customHeight="1" x14ac:dyDescent="0.35">
      <c r="A8" s="146" t="s">
        <v>307</v>
      </c>
      <c r="B8" s="228" t="s">
        <v>309</v>
      </c>
      <c r="C8" s="229" t="s">
        <v>388</v>
      </c>
      <c r="D8" s="235"/>
      <c r="E8" s="236"/>
      <c r="F8" s="237"/>
      <c r="G8" s="236"/>
      <c r="H8" s="237"/>
      <c r="I8" s="236"/>
      <c r="J8" s="237"/>
      <c r="K8" s="236"/>
      <c r="L8" s="235"/>
      <c r="M8" s="236"/>
      <c r="N8" s="235"/>
      <c r="O8" s="235"/>
      <c r="P8" s="201"/>
      <c r="Q8" s="86"/>
      <c r="R8" s="201"/>
      <c r="S8" s="201"/>
      <c r="T8" s="201"/>
      <c r="U8" s="201"/>
      <c r="V8" s="201"/>
    </row>
    <row r="9" spans="1:35" s="8" customFormat="1" ht="18" customHeight="1" x14ac:dyDescent="0.35">
      <c r="A9" s="146" t="s">
        <v>307</v>
      </c>
      <c r="B9" s="459">
        <f ca="1">IFERROR(Q9/P9,1)</f>
        <v>0</v>
      </c>
      <c r="C9" s="459"/>
      <c r="D9" s="459"/>
      <c r="E9" s="459"/>
      <c r="F9" s="459"/>
      <c r="G9" s="459"/>
      <c r="H9" s="459"/>
      <c r="I9" s="459"/>
      <c r="J9" s="459"/>
      <c r="K9" s="459"/>
      <c r="L9" s="459"/>
      <c r="M9" s="459"/>
      <c r="N9" s="459"/>
      <c r="O9" s="459"/>
      <c r="P9" s="210">
        <f t="array" aca="1" ref="P9" ca="1">SUM(--(FREQUENCY(IF(SUBTOTAL(103,OFFSET($A$11:$A$71,MATCH(ROW($A$11:$A$71),ROW($A$11:$A$71))-1,0,1)),COUNTIF($A$11:$A$71,"&lt;"&amp;$A$11:$A$71),""),COUNTIF($A$11:$A$71,"&lt;"&amp;$A$11:$A$71))&gt;0))</f>
        <v>1</v>
      </c>
      <c r="Q9" s="210">
        <f t="array" aca="1" ref="Q9" ca="1">SUM(--(FREQUENCY(IF(SUBTOTAL(103,OFFSET($A$11:$A$71,MATCH(ROW($A$11:$A$71),ROW($A$11:$A$71))-1,0,1))*($Q$11:$Q$71&lt;&gt;""),COUNTIF($A$11:$A$71,"&lt;"&amp;$A$11:$A$71),""),COUNTIF($A$11:$A$71,"&lt;"&amp;$A$11:$A$71))&gt;0))</f>
        <v>0</v>
      </c>
      <c r="R9" s="210"/>
      <c r="S9" s="210"/>
      <c r="T9" s="210"/>
      <c r="U9" s="210"/>
      <c r="V9" s="210"/>
    </row>
    <row r="10" spans="1:35" ht="26.25" customHeight="1" x14ac:dyDescent="0.35">
      <c r="A10" s="20"/>
      <c r="B10" s="373" t="s">
        <v>389</v>
      </c>
      <c r="C10" s="461" t="s">
        <v>310</v>
      </c>
      <c r="D10" s="461"/>
      <c r="E10" s="203" t="s">
        <v>390</v>
      </c>
      <c r="F10" s="204"/>
      <c r="G10" s="204"/>
      <c r="H10" s="204"/>
      <c r="I10" s="205"/>
      <c r="J10" s="204"/>
      <c r="K10" s="373"/>
      <c r="L10" s="373"/>
      <c r="M10" s="373"/>
      <c r="N10" s="373"/>
      <c r="O10" s="461" t="s">
        <v>391</v>
      </c>
      <c r="P10" s="461"/>
      <c r="Q10" s="84"/>
      <c r="R10" s="84"/>
      <c r="S10" s="84"/>
      <c r="T10" s="84"/>
      <c r="U10" s="84"/>
      <c r="V10" s="84"/>
    </row>
    <row r="11" spans="1:35" hidden="1" x14ac:dyDescent="0.35">
      <c r="A11" s="146"/>
      <c r="B11" s="461" t="s">
        <v>93</v>
      </c>
      <c r="C11" s="461"/>
      <c r="D11" s="461"/>
      <c r="E11" s="461"/>
      <c r="F11" s="461"/>
      <c r="G11" s="461"/>
      <c r="H11" s="461"/>
      <c r="I11" s="461"/>
      <c r="J11" s="461"/>
      <c r="K11" s="461"/>
      <c r="L11" s="461"/>
      <c r="M11" s="461"/>
      <c r="N11" s="461"/>
      <c r="O11" s="461"/>
      <c r="P11" s="84" t="s">
        <v>314</v>
      </c>
      <c r="Q11" s="84"/>
      <c r="R11" s="84"/>
      <c r="S11" s="84"/>
      <c r="T11" s="84"/>
      <c r="U11" s="84"/>
      <c r="V11" s="84"/>
    </row>
    <row r="12" spans="1:35" ht="24.5" hidden="1" customHeight="1" x14ac:dyDescent="0.35">
      <c r="A12" s="146" t="s">
        <v>700</v>
      </c>
      <c r="B12" s="228" t="s">
        <v>393</v>
      </c>
      <c r="C12" s="229" t="s">
        <v>394</v>
      </c>
      <c r="D12" s="235"/>
      <c r="E12" s="231">
        <v>0</v>
      </c>
      <c r="F12" s="232" t="s">
        <v>300</v>
      </c>
      <c r="G12" s="231">
        <v>0</v>
      </c>
      <c r="H12" s="232" t="s">
        <v>301</v>
      </c>
      <c r="I12" s="231">
        <v>0</v>
      </c>
      <c r="J12" s="232" t="s">
        <v>395</v>
      </c>
      <c r="K12" s="198" t="s">
        <v>302</v>
      </c>
      <c r="L12" s="200"/>
      <c r="M12" s="198" t="s">
        <v>302</v>
      </c>
      <c r="N12" s="200"/>
      <c r="O12" s="385">
        <v>0</v>
      </c>
      <c r="P12" s="201" t="s">
        <v>396</v>
      </c>
      <c r="Q12" s="86"/>
      <c r="R12" s="201"/>
      <c r="S12" s="201"/>
      <c r="T12" s="201"/>
      <c r="U12" s="201"/>
      <c r="V12" s="201"/>
    </row>
    <row r="13" spans="1:35" ht="24.5" hidden="1" customHeight="1" x14ac:dyDescent="0.35">
      <c r="A13" s="146" t="s">
        <v>392</v>
      </c>
      <c r="B13" s="228" t="s">
        <v>398</v>
      </c>
      <c r="C13" s="229" t="s">
        <v>399</v>
      </c>
      <c r="D13" s="235"/>
      <c r="E13" s="231">
        <v>0</v>
      </c>
      <c r="F13" s="232" t="s">
        <v>300</v>
      </c>
      <c r="G13" s="231">
        <v>0</v>
      </c>
      <c r="H13" s="232" t="s">
        <v>301</v>
      </c>
      <c r="I13" s="231">
        <v>0</v>
      </c>
      <c r="J13" s="232" t="s">
        <v>395</v>
      </c>
      <c r="K13" s="198" t="s">
        <v>302</v>
      </c>
      <c r="L13" s="200"/>
      <c r="M13" s="198" t="s">
        <v>302</v>
      </c>
      <c r="N13" s="200"/>
      <c r="O13" s="385">
        <v>0</v>
      </c>
      <c r="P13" s="201" t="s">
        <v>396</v>
      </c>
      <c r="Q13" s="86"/>
      <c r="R13" s="201"/>
      <c r="S13" s="201"/>
      <c r="T13" s="201"/>
      <c r="U13" s="201"/>
      <c r="V13" s="201"/>
    </row>
    <row r="14" spans="1:35" hidden="1" x14ac:dyDescent="0.35">
      <c r="A14" s="146"/>
      <c r="B14" s="461" t="s">
        <v>400</v>
      </c>
      <c r="C14" s="461"/>
      <c r="D14" s="461"/>
      <c r="E14" s="461"/>
      <c r="F14" s="461"/>
      <c r="G14" s="461"/>
      <c r="H14" s="461"/>
      <c r="I14" s="461"/>
      <c r="J14" s="461"/>
      <c r="K14" s="461"/>
      <c r="L14" s="461"/>
      <c r="M14" s="461"/>
      <c r="N14" s="461"/>
      <c r="O14" s="461"/>
      <c r="P14" s="84" t="s">
        <v>314</v>
      </c>
      <c r="Q14" s="84"/>
      <c r="R14" s="84"/>
      <c r="S14" s="84"/>
      <c r="T14" s="84"/>
      <c r="U14" s="84"/>
      <c r="V14" s="84"/>
    </row>
    <row r="15" spans="1:35" ht="51.5" hidden="1" customHeight="1" x14ac:dyDescent="0.35">
      <c r="A15" s="146" t="s">
        <v>397</v>
      </c>
      <c r="B15" s="228" t="s">
        <v>402</v>
      </c>
      <c r="C15" s="229" t="s">
        <v>403</v>
      </c>
      <c r="D15" s="235"/>
      <c r="E15" s="231">
        <v>0</v>
      </c>
      <c r="F15" s="232" t="s">
        <v>300</v>
      </c>
      <c r="G15" s="231">
        <v>0</v>
      </c>
      <c r="H15" s="232" t="s">
        <v>301</v>
      </c>
      <c r="I15" s="231">
        <v>0</v>
      </c>
      <c r="J15" s="232" t="s">
        <v>395</v>
      </c>
      <c r="K15" s="198" t="s">
        <v>302</v>
      </c>
      <c r="L15" s="200"/>
      <c r="M15" s="198" t="s">
        <v>302</v>
      </c>
      <c r="N15" s="200"/>
      <c r="O15" s="385">
        <v>0</v>
      </c>
      <c r="P15" s="201" t="s">
        <v>404</v>
      </c>
      <c r="Q15" s="86"/>
      <c r="R15" s="201"/>
      <c r="S15" s="201"/>
      <c r="T15" s="201"/>
      <c r="U15" s="201"/>
      <c r="V15" s="201"/>
    </row>
    <row r="16" spans="1:35" ht="37.65" hidden="1" customHeight="1" x14ac:dyDescent="0.35">
      <c r="A16" s="146" t="s">
        <v>401</v>
      </c>
      <c r="B16" s="228" t="s">
        <v>406</v>
      </c>
      <c r="C16" s="229" t="s">
        <v>407</v>
      </c>
      <c r="D16" s="235"/>
      <c r="E16" s="231">
        <v>0</v>
      </c>
      <c r="F16" s="232" t="s">
        <v>300</v>
      </c>
      <c r="G16" s="231">
        <v>0</v>
      </c>
      <c r="H16" s="232" t="s">
        <v>301</v>
      </c>
      <c r="I16" s="231">
        <v>0</v>
      </c>
      <c r="J16" s="232" t="s">
        <v>395</v>
      </c>
      <c r="K16" s="198" t="s">
        <v>302</v>
      </c>
      <c r="L16" s="200"/>
      <c r="M16" s="198" t="s">
        <v>302</v>
      </c>
      <c r="N16" s="200"/>
      <c r="O16" s="385">
        <v>0</v>
      </c>
      <c r="P16" s="201" t="s">
        <v>404</v>
      </c>
      <c r="Q16" s="86"/>
      <c r="R16" s="201"/>
      <c r="S16" s="201"/>
      <c r="T16" s="201"/>
      <c r="U16" s="201"/>
      <c r="V16" s="201"/>
    </row>
    <row r="17" spans="1:22" ht="37.65" hidden="1" customHeight="1" x14ac:dyDescent="0.35">
      <c r="A17" s="146" t="s">
        <v>405</v>
      </c>
      <c r="B17" s="228" t="s">
        <v>409</v>
      </c>
      <c r="C17" s="229" t="s">
        <v>410</v>
      </c>
      <c r="D17" s="235"/>
      <c r="E17" s="231">
        <v>0</v>
      </c>
      <c r="F17" s="232" t="s">
        <v>300</v>
      </c>
      <c r="G17" s="231">
        <v>0</v>
      </c>
      <c r="H17" s="232" t="s">
        <v>301</v>
      </c>
      <c r="I17" s="231">
        <v>0</v>
      </c>
      <c r="J17" s="232" t="s">
        <v>395</v>
      </c>
      <c r="K17" s="198" t="s">
        <v>302</v>
      </c>
      <c r="L17" s="200"/>
      <c r="M17" s="198" t="s">
        <v>302</v>
      </c>
      <c r="N17" s="200"/>
      <c r="O17" s="385">
        <v>0</v>
      </c>
      <c r="P17" s="201" t="s">
        <v>411</v>
      </c>
      <c r="Q17" s="86"/>
      <c r="R17" s="201"/>
      <c r="S17" s="201"/>
      <c r="T17" s="201"/>
      <c r="U17" s="201"/>
      <c r="V17" s="201"/>
    </row>
    <row r="18" spans="1:22" hidden="1" x14ac:dyDescent="0.35">
      <c r="A18" s="146"/>
      <c r="B18" s="461" t="s">
        <v>412</v>
      </c>
      <c r="C18" s="461"/>
      <c r="D18" s="461"/>
      <c r="E18" s="461"/>
      <c r="F18" s="461"/>
      <c r="G18" s="461"/>
      <c r="H18" s="461"/>
      <c r="I18" s="461"/>
      <c r="J18" s="461"/>
      <c r="K18" s="461"/>
      <c r="L18" s="461"/>
      <c r="M18" s="461"/>
      <c r="N18" s="461"/>
      <c r="O18" s="461"/>
      <c r="P18" s="84" t="s">
        <v>314</v>
      </c>
      <c r="Q18" s="84"/>
      <c r="R18" s="84"/>
      <c r="S18" s="84"/>
      <c r="T18" s="84"/>
      <c r="U18" s="84"/>
      <c r="V18" s="84"/>
    </row>
    <row r="19" spans="1:22" ht="51.5" hidden="1" customHeight="1" x14ac:dyDescent="0.35">
      <c r="A19" s="146" t="s">
        <v>408</v>
      </c>
      <c r="B19" s="228" t="s">
        <v>414</v>
      </c>
      <c r="C19" s="229" t="s">
        <v>415</v>
      </c>
      <c r="D19" s="235"/>
      <c r="E19" s="231">
        <v>0</v>
      </c>
      <c r="F19" s="232" t="s">
        <v>300</v>
      </c>
      <c r="G19" s="231">
        <v>0</v>
      </c>
      <c r="H19" s="232" t="s">
        <v>301</v>
      </c>
      <c r="I19" s="231">
        <v>0</v>
      </c>
      <c r="J19" s="232" t="s">
        <v>395</v>
      </c>
      <c r="K19" s="198" t="s">
        <v>302</v>
      </c>
      <c r="L19" s="200"/>
      <c r="M19" s="198" t="s">
        <v>302</v>
      </c>
      <c r="N19" s="200"/>
      <c r="O19" s="385">
        <v>0</v>
      </c>
      <c r="P19" s="201" t="s">
        <v>416</v>
      </c>
      <c r="Q19" s="86"/>
      <c r="R19" s="201"/>
      <c r="S19" s="201"/>
      <c r="T19" s="201"/>
      <c r="U19" s="201"/>
      <c r="V19" s="201"/>
    </row>
    <row r="20" spans="1:22" ht="51.5" hidden="1" customHeight="1" x14ac:dyDescent="0.35">
      <c r="A20" s="146" t="s">
        <v>413</v>
      </c>
      <c r="B20" s="228" t="s">
        <v>418</v>
      </c>
      <c r="C20" s="229" t="s">
        <v>419</v>
      </c>
      <c r="D20" s="235"/>
      <c r="E20" s="231">
        <v>0</v>
      </c>
      <c r="F20" s="232" t="s">
        <v>300</v>
      </c>
      <c r="G20" s="231">
        <v>0</v>
      </c>
      <c r="H20" s="232" t="s">
        <v>301</v>
      </c>
      <c r="I20" s="231">
        <v>0</v>
      </c>
      <c r="J20" s="232" t="s">
        <v>395</v>
      </c>
      <c r="K20" s="198" t="s">
        <v>302</v>
      </c>
      <c r="L20" s="200"/>
      <c r="M20" s="198" t="s">
        <v>302</v>
      </c>
      <c r="N20" s="200"/>
      <c r="O20" s="385">
        <v>0</v>
      </c>
      <c r="P20" s="201" t="s">
        <v>404</v>
      </c>
      <c r="Q20" s="86"/>
      <c r="R20" s="201"/>
      <c r="S20" s="201"/>
      <c r="T20" s="201"/>
      <c r="U20" s="201"/>
      <c r="V20" s="201"/>
    </row>
    <row r="21" spans="1:22" hidden="1" x14ac:dyDescent="0.35">
      <c r="A21" s="146"/>
      <c r="B21" s="461" t="s">
        <v>400</v>
      </c>
      <c r="C21" s="461"/>
      <c r="D21" s="461"/>
      <c r="E21" s="461"/>
      <c r="F21" s="461"/>
      <c r="G21" s="461"/>
      <c r="H21" s="461"/>
      <c r="I21" s="461"/>
      <c r="J21" s="461"/>
      <c r="K21" s="461"/>
      <c r="L21" s="461"/>
      <c r="M21" s="461"/>
      <c r="N21" s="461"/>
      <c r="O21" s="461"/>
      <c r="P21" s="84" t="s">
        <v>314</v>
      </c>
      <c r="Q21" s="84"/>
      <c r="R21" s="84"/>
      <c r="S21" s="84"/>
      <c r="T21" s="84"/>
      <c r="U21" s="84"/>
      <c r="V21" s="84"/>
    </row>
    <row r="22" spans="1:22" ht="37.65" hidden="1" customHeight="1" x14ac:dyDescent="0.35">
      <c r="A22" s="146" t="s">
        <v>417</v>
      </c>
      <c r="B22" s="228" t="s">
        <v>421</v>
      </c>
      <c r="C22" s="229" t="s">
        <v>422</v>
      </c>
      <c r="D22" s="235"/>
      <c r="E22" s="231">
        <v>0</v>
      </c>
      <c r="F22" s="232" t="s">
        <v>300</v>
      </c>
      <c r="G22" s="231">
        <v>0</v>
      </c>
      <c r="H22" s="232" t="s">
        <v>301</v>
      </c>
      <c r="I22" s="231">
        <v>0</v>
      </c>
      <c r="J22" s="232" t="s">
        <v>395</v>
      </c>
      <c r="K22" s="198" t="s">
        <v>302</v>
      </c>
      <c r="L22" s="200"/>
      <c r="M22" s="198" t="s">
        <v>302</v>
      </c>
      <c r="N22" s="200"/>
      <c r="O22" s="385">
        <v>0</v>
      </c>
      <c r="P22" s="201" t="s">
        <v>404</v>
      </c>
      <c r="Q22" s="86"/>
      <c r="R22" s="201"/>
      <c r="S22" s="201"/>
      <c r="T22" s="201"/>
      <c r="U22" s="201"/>
      <c r="V22" s="201"/>
    </row>
    <row r="23" spans="1:22" ht="24.5" hidden="1" customHeight="1" x14ac:dyDescent="0.35">
      <c r="A23" s="146" t="s">
        <v>420</v>
      </c>
      <c r="B23" s="228" t="s">
        <v>424</v>
      </c>
      <c r="C23" s="229" t="s">
        <v>425</v>
      </c>
      <c r="D23" s="235"/>
      <c r="E23" s="231">
        <v>0</v>
      </c>
      <c r="F23" s="232" t="s">
        <v>300</v>
      </c>
      <c r="G23" s="231">
        <v>0</v>
      </c>
      <c r="H23" s="232" t="s">
        <v>301</v>
      </c>
      <c r="I23" s="231">
        <v>0</v>
      </c>
      <c r="J23" s="232" t="s">
        <v>395</v>
      </c>
      <c r="K23" s="198" t="s">
        <v>302</v>
      </c>
      <c r="L23" s="200"/>
      <c r="M23" s="198" t="s">
        <v>302</v>
      </c>
      <c r="N23" s="200"/>
      <c r="O23" s="385">
        <v>0</v>
      </c>
      <c r="P23" s="201" t="s">
        <v>426</v>
      </c>
      <c r="Q23" s="86"/>
      <c r="R23" s="201"/>
      <c r="S23" s="201"/>
      <c r="T23" s="201"/>
      <c r="U23" s="201"/>
      <c r="V23" s="201"/>
    </row>
    <row r="24" spans="1:22" hidden="1" x14ac:dyDescent="0.35">
      <c r="A24" s="146"/>
      <c r="B24" s="461" t="s">
        <v>427</v>
      </c>
      <c r="C24" s="461"/>
      <c r="D24" s="461"/>
      <c r="E24" s="461"/>
      <c r="F24" s="461"/>
      <c r="G24" s="461"/>
      <c r="H24" s="461"/>
      <c r="I24" s="461"/>
      <c r="J24" s="461"/>
      <c r="K24" s="461"/>
      <c r="L24" s="461"/>
      <c r="M24" s="461"/>
      <c r="N24" s="461"/>
      <c r="O24" s="461"/>
      <c r="P24" s="84" t="s">
        <v>314</v>
      </c>
      <c r="Q24" s="84"/>
      <c r="R24" s="84"/>
      <c r="S24" s="84"/>
      <c r="T24" s="84"/>
      <c r="U24" s="84"/>
      <c r="V24" s="84"/>
    </row>
    <row r="25" spans="1:22" ht="51.5" hidden="1" customHeight="1" x14ac:dyDescent="0.35">
      <c r="A25" s="146" t="s">
        <v>423</v>
      </c>
      <c r="B25" s="228" t="s">
        <v>429</v>
      </c>
      <c r="C25" s="229" t="s">
        <v>430</v>
      </c>
      <c r="D25" s="235"/>
      <c r="E25" s="231">
        <v>0</v>
      </c>
      <c r="F25" s="232" t="s">
        <v>300</v>
      </c>
      <c r="G25" s="231">
        <v>0</v>
      </c>
      <c r="H25" s="232" t="s">
        <v>301</v>
      </c>
      <c r="I25" s="231">
        <v>0</v>
      </c>
      <c r="J25" s="232" t="s">
        <v>395</v>
      </c>
      <c r="K25" s="198" t="s">
        <v>302</v>
      </c>
      <c r="L25" s="200"/>
      <c r="M25" s="198" t="s">
        <v>302</v>
      </c>
      <c r="N25" s="200"/>
      <c r="O25" s="385">
        <v>0</v>
      </c>
      <c r="P25" s="201" t="s">
        <v>431</v>
      </c>
      <c r="Q25" s="86"/>
      <c r="R25" s="201"/>
      <c r="S25" s="201"/>
      <c r="T25" s="201"/>
      <c r="U25" s="201"/>
      <c r="V25" s="201"/>
    </row>
    <row r="26" spans="1:22" ht="37.65" hidden="1" customHeight="1" x14ac:dyDescent="0.35">
      <c r="A26" s="146" t="s">
        <v>428</v>
      </c>
      <c r="B26" s="228" t="s">
        <v>433</v>
      </c>
      <c r="C26" s="229" t="s">
        <v>434</v>
      </c>
      <c r="D26" s="235"/>
      <c r="E26" s="231">
        <v>0</v>
      </c>
      <c r="F26" s="232" t="s">
        <v>300</v>
      </c>
      <c r="G26" s="231">
        <v>0</v>
      </c>
      <c r="H26" s="232" t="s">
        <v>301</v>
      </c>
      <c r="I26" s="231">
        <v>0</v>
      </c>
      <c r="J26" s="232" t="s">
        <v>395</v>
      </c>
      <c r="K26" s="198" t="s">
        <v>302</v>
      </c>
      <c r="L26" s="200"/>
      <c r="M26" s="198" t="s">
        <v>302</v>
      </c>
      <c r="N26" s="200"/>
      <c r="O26" s="385">
        <v>0</v>
      </c>
      <c r="P26" s="201" t="s">
        <v>404</v>
      </c>
      <c r="Q26" s="86"/>
      <c r="R26" s="201"/>
      <c r="S26" s="201"/>
      <c r="T26" s="201"/>
      <c r="U26" s="201"/>
      <c r="V26" s="201"/>
    </row>
    <row r="27" spans="1:22" ht="24.5" hidden="1" customHeight="1" x14ac:dyDescent="0.35">
      <c r="A27" s="146" t="s">
        <v>432</v>
      </c>
      <c r="B27" s="228" t="s">
        <v>436</v>
      </c>
      <c r="C27" s="229" t="s">
        <v>437</v>
      </c>
      <c r="D27" s="235"/>
      <c r="E27" s="231">
        <v>0</v>
      </c>
      <c r="F27" s="232" t="s">
        <v>300</v>
      </c>
      <c r="G27" s="231">
        <v>0</v>
      </c>
      <c r="H27" s="232" t="s">
        <v>301</v>
      </c>
      <c r="I27" s="231">
        <v>0</v>
      </c>
      <c r="J27" s="232" t="s">
        <v>395</v>
      </c>
      <c r="K27" s="198" t="s">
        <v>302</v>
      </c>
      <c r="L27" s="200"/>
      <c r="M27" s="198" t="s">
        <v>302</v>
      </c>
      <c r="N27" s="200"/>
      <c r="O27" s="385">
        <v>0</v>
      </c>
      <c r="P27" s="201" t="s">
        <v>438</v>
      </c>
      <c r="Q27" s="86"/>
      <c r="R27" s="201"/>
      <c r="S27" s="201"/>
      <c r="T27" s="201"/>
      <c r="U27" s="201"/>
      <c r="V27" s="201"/>
    </row>
    <row r="28" spans="1:22" ht="24.5" hidden="1" customHeight="1" x14ac:dyDescent="0.35">
      <c r="A28" s="146" t="s">
        <v>435</v>
      </c>
      <c r="B28" s="228" t="s">
        <v>440</v>
      </c>
      <c r="C28" s="229" t="s">
        <v>441</v>
      </c>
      <c r="D28" s="235"/>
      <c r="E28" s="231">
        <v>0</v>
      </c>
      <c r="F28" s="232" t="s">
        <v>300</v>
      </c>
      <c r="G28" s="231">
        <v>0</v>
      </c>
      <c r="H28" s="232" t="s">
        <v>301</v>
      </c>
      <c r="I28" s="231">
        <v>0</v>
      </c>
      <c r="J28" s="232" t="s">
        <v>395</v>
      </c>
      <c r="K28" s="198" t="s">
        <v>302</v>
      </c>
      <c r="L28" s="200"/>
      <c r="M28" s="198" t="s">
        <v>302</v>
      </c>
      <c r="N28" s="200"/>
      <c r="O28" s="385">
        <v>0</v>
      </c>
      <c r="P28" s="201" t="s">
        <v>442</v>
      </c>
      <c r="Q28" s="86"/>
      <c r="R28" s="201"/>
      <c r="S28" s="201"/>
      <c r="T28" s="201"/>
      <c r="U28" s="201"/>
      <c r="V28" s="201"/>
    </row>
    <row r="29" spans="1:22" hidden="1" x14ac:dyDescent="0.35">
      <c r="A29" s="146"/>
      <c r="B29" s="461" t="s">
        <v>443</v>
      </c>
      <c r="C29" s="461"/>
      <c r="D29" s="461"/>
      <c r="E29" s="461"/>
      <c r="F29" s="461"/>
      <c r="G29" s="461"/>
      <c r="H29" s="461"/>
      <c r="I29" s="461"/>
      <c r="J29" s="461"/>
      <c r="K29" s="461"/>
      <c r="L29" s="461"/>
      <c r="M29" s="461"/>
      <c r="N29" s="461"/>
      <c r="O29" s="461"/>
      <c r="P29" s="84" t="s">
        <v>314</v>
      </c>
      <c r="Q29" s="84"/>
      <c r="R29" s="84"/>
      <c r="S29" s="84"/>
      <c r="T29" s="84"/>
      <c r="U29" s="84"/>
      <c r="V29" s="84"/>
    </row>
    <row r="30" spans="1:22" ht="37.65" hidden="1" customHeight="1" x14ac:dyDescent="0.35">
      <c r="A30" s="146" t="s">
        <v>439</v>
      </c>
      <c r="B30" s="228" t="s">
        <v>445</v>
      </c>
      <c r="C30" s="229" t="s">
        <v>446</v>
      </c>
      <c r="D30" s="235"/>
      <c r="E30" s="231">
        <v>0</v>
      </c>
      <c r="F30" s="232" t="s">
        <v>300</v>
      </c>
      <c r="G30" s="231">
        <v>0</v>
      </c>
      <c r="H30" s="232" t="s">
        <v>301</v>
      </c>
      <c r="I30" s="231">
        <v>0</v>
      </c>
      <c r="J30" s="232" t="s">
        <v>395</v>
      </c>
      <c r="K30" s="198" t="s">
        <v>302</v>
      </c>
      <c r="L30" s="200"/>
      <c r="M30" s="198" t="s">
        <v>302</v>
      </c>
      <c r="N30" s="200"/>
      <c r="O30" s="385">
        <v>0</v>
      </c>
      <c r="P30" s="201" t="s">
        <v>404</v>
      </c>
      <c r="Q30" s="86"/>
      <c r="R30" s="201"/>
      <c r="S30" s="201"/>
      <c r="T30" s="201"/>
      <c r="U30" s="201"/>
      <c r="V30" s="201"/>
    </row>
    <row r="31" spans="1:22" ht="24.5" hidden="1" customHeight="1" x14ac:dyDescent="0.35">
      <c r="A31" s="146" t="s">
        <v>444</v>
      </c>
      <c r="B31" s="228" t="s">
        <v>448</v>
      </c>
      <c r="C31" s="229" t="s">
        <v>449</v>
      </c>
      <c r="D31" s="235"/>
      <c r="E31" s="231">
        <v>0</v>
      </c>
      <c r="F31" s="232" t="s">
        <v>300</v>
      </c>
      <c r="G31" s="231">
        <v>0</v>
      </c>
      <c r="H31" s="232" t="s">
        <v>301</v>
      </c>
      <c r="I31" s="231">
        <v>0</v>
      </c>
      <c r="J31" s="232" t="s">
        <v>395</v>
      </c>
      <c r="K31" s="198" t="s">
        <v>302</v>
      </c>
      <c r="L31" s="200"/>
      <c r="M31" s="198" t="s">
        <v>302</v>
      </c>
      <c r="N31" s="200"/>
      <c r="O31" s="385">
        <v>0</v>
      </c>
      <c r="P31" s="201" t="s">
        <v>404</v>
      </c>
      <c r="Q31" s="86"/>
      <c r="R31" s="201"/>
      <c r="S31" s="201"/>
      <c r="T31" s="201"/>
      <c r="U31" s="201"/>
      <c r="V31" s="201"/>
    </row>
    <row r="32" spans="1:22" hidden="1" x14ac:dyDescent="0.35">
      <c r="A32" s="146"/>
      <c r="B32" s="461" t="s">
        <v>450</v>
      </c>
      <c r="C32" s="461"/>
      <c r="D32" s="461"/>
      <c r="E32" s="461"/>
      <c r="F32" s="461"/>
      <c r="G32" s="461"/>
      <c r="H32" s="461"/>
      <c r="I32" s="461"/>
      <c r="J32" s="461"/>
      <c r="K32" s="461"/>
      <c r="L32" s="461"/>
      <c r="M32" s="461"/>
      <c r="N32" s="461"/>
      <c r="O32" s="461"/>
      <c r="P32" s="84" t="s">
        <v>314</v>
      </c>
      <c r="Q32" s="84"/>
      <c r="R32" s="84"/>
      <c r="S32" s="84"/>
      <c r="T32" s="84"/>
      <c r="U32" s="84"/>
      <c r="V32" s="84"/>
    </row>
    <row r="33" spans="1:22" ht="37.65" hidden="1" customHeight="1" x14ac:dyDescent="0.35">
      <c r="A33" s="146" t="s">
        <v>447</v>
      </c>
      <c r="B33" s="228" t="s">
        <v>452</v>
      </c>
      <c r="C33" s="229" t="s">
        <v>453</v>
      </c>
      <c r="D33" s="235"/>
      <c r="E33" s="231">
        <v>0</v>
      </c>
      <c r="F33" s="232" t="s">
        <v>300</v>
      </c>
      <c r="G33" s="231">
        <v>0</v>
      </c>
      <c r="H33" s="232" t="s">
        <v>301</v>
      </c>
      <c r="I33" s="231">
        <v>0</v>
      </c>
      <c r="J33" s="232" t="s">
        <v>395</v>
      </c>
      <c r="K33" s="198" t="s">
        <v>302</v>
      </c>
      <c r="L33" s="200"/>
      <c r="M33" s="198" t="s">
        <v>302</v>
      </c>
      <c r="N33" s="200"/>
      <c r="O33" s="385">
        <v>0</v>
      </c>
      <c r="P33" s="201" t="s">
        <v>454</v>
      </c>
      <c r="Q33" s="86"/>
      <c r="R33" s="201"/>
      <c r="S33" s="201"/>
      <c r="T33" s="201"/>
      <c r="U33" s="201"/>
      <c r="V33" s="201"/>
    </row>
    <row r="34" spans="1:22" ht="24.5" hidden="1" customHeight="1" x14ac:dyDescent="0.35">
      <c r="A34" s="146" t="s">
        <v>451</v>
      </c>
      <c r="B34" s="228" t="s">
        <v>456</v>
      </c>
      <c r="C34" s="229" t="s">
        <v>457</v>
      </c>
      <c r="D34" s="235"/>
      <c r="E34" s="231">
        <v>0</v>
      </c>
      <c r="F34" s="232" t="s">
        <v>300</v>
      </c>
      <c r="G34" s="231">
        <v>0</v>
      </c>
      <c r="H34" s="232" t="s">
        <v>301</v>
      </c>
      <c r="I34" s="231">
        <v>0</v>
      </c>
      <c r="J34" s="232" t="s">
        <v>395</v>
      </c>
      <c r="K34" s="198" t="s">
        <v>302</v>
      </c>
      <c r="L34" s="200"/>
      <c r="M34" s="198" t="s">
        <v>302</v>
      </c>
      <c r="N34" s="200"/>
      <c r="O34" s="385">
        <v>0</v>
      </c>
      <c r="P34" s="201" t="s">
        <v>404</v>
      </c>
      <c r="Q34" s="86"/>
      <c r="R34" s="201"/>
      <c r="S34" s="201"/>
      <c r="T34" s="201"/>
      <c r="U34" s="201"/>
      <c r="V34" s="201"/>
    </row>
    <row r="35" spans="1:22" ht="24.5" hidden="1" customHeight="1" x14ac:dyDescent="0.35">
      <c r="A35" s="146" t="s">
        <v>455</v>
      </c>
      <c r="B35" s="228" t="s">
        <v>459</v>
      </c>
      <c r="C35" s="229" t="s">
        <v>1818</v>
      </c>
      <c r="D35" s="235"/>
      <c r="E35" s="231">
        <v>0</v>
      </c>
      <c r="F35" s="232" t="s">
        <v>300</v>
      </c>
      <c r="G35" s="231">
        <v>0</v>
      </c>
      <c r="H35" s="232" t="s">
        <v>301</v>
      </c>
      <c r="I35" s="231">
        <v>0</v>
      </c>
      <c r="J35" s="232" t="s">
        <v>395</v>
      </c>
      <c r="K35" s="198" t="s">
        <v>302</v>
      </c>
      <c r="L35" s="200"/>
      <c r="M35" s="198" t="s">
        <v>302</v>
      </c>
      <c r="N35" s="200"/>
      <c r="O35" s="385">
        <v>0</v>
      </c>
      <c r="P35" s="201" t="s">
        <v>404</v>
      </c>
      <c r="Q35" s="86"/>
      <c r="R35" s="201"/>
      <c r="S35" s="201"/>
      <c r="T35" s="201"/>
      <c r="U35" s="201"/>
      <c r="V35" s="201"/>
    </row>
    <row r="36" spans="1:22" hidden="1" x14ac:dyDescent="0.35">
      <c r="A36" s="146"/>
      <c r="B36" s="461" t="s">
        <v>460</v>
      </c>
      <c r="C36" s="461"/>
      <c r="D36" s="461"/>
      <c r="E36" s="461"/>
      <c r="F36" s="461"/>
      <c r="G36" s="461"/>
      <c r="H36" s="461"/>
      <c r="I36" s="461"/>
      <c r="J36" s="461"/>
      <c r="K36" s="461"/>
      <c r="L36" s="461"/>
      <c r="M36" s="461"/>
      <c r="N36" s="461"/>
      <c r="O36" s="461"/>
      <c r="P36" s="84" t="s">
        <v>314</v>
      </c>
      <c r="Q36" s="84"/>
      <c r="R36" s="84"/>
      <c r="S36" s="84"/>
      <c r="T36" s="84"/>
      <c r="U36" s="84"/>
      <c r="V36" s="84"/>
    </row>
    <row r="37" spans="1:22" ht="37.65" hidden="1" customHeight="1" x14ac:dyDescent="0.35">
      <c r="A37" s="146" t="s">
        <v>458</v>
      </c>
      <c r="B37" s="228" t="s">
        <v>462</v>
      </c>
      <c r="C37" s="229" t="s">
        <v>463</v>
      </c>
      <c r="D37" s="235"/>
      <c r="E37" s="231">
        <v>0</v>
      </c>
      <c r="F37" s="232" t="s">
        <v>300</v>
      </c>
      <c r="G37" s="231">
        <v>0</v>
      </c>
      <c r="H37" s="232" t="s">
        <v>301</v>
      </c>
      <c r="I37" s="231">
        <v>0</v>
      </c>
      <c r="J37" s="232" t="s">
        <v>395</v>
      </c>
      <c r="K37" s="198" t="s">
        <v>302</v>
      </c>
      <c r="L37" s="200"/>
      <c r="M37" s="198" t="s">
        <v>302</v>
      </c>
      <c r="N37" s="200"/>
      <c r="O37" s="385">
        <v>0</v>
      </c>
      <c r="P37" s="201" t="s">
        <v>404</v>
      </c>
      <c r="Q37" s="86"/>
      <c r="R37" s="201"/>
      <c r="S37" s="201"/>
      <c r="T37" s="201"/>
      <c r="U37" s="201"/>
      <c r="V37" s="201"/>
    </row>
    <row r="38" spans="1:22" ht="37.65" hidden="1" customHeight="1" x14ac:dyDescent="0.35">
      <c r="A38" s="146" t="s">
        <v>461</v>
      </c>
      <c r="B38" s="228" t="s">
        <v>465</v>
      </c>
      <c r="C38" s="229" t="s">
        <v>466</v>
      </c>
      <c r="D38" s="235"/>
      <c r="E38" s="231">
        <v>0</v>
      </c>
      <c r="F38" s="232" t="s">
        <v>300</v>
      </c>
      <c r="G38" s="231">
        <v>0</v>
      </c>
      <c r="H38" s="232" t="s">
        <v>301</v>
      </c>
      <c r="I38" s="231">
        <v>0</v>
      </c>
      <c r="J38" s="232" t="s">
        <v>395</v>
      </c>
      <c r="K38" s="198" t="s">
        <v>302</v>
      </c>
      <c r="L38" s="200"/>
      <c r="M38" s="198" t="s">
        <v>302</v>
      </c>
      <c r="N38" s="200"/>
      <c r="O38" s="385">
        <v>0</v>
      </c>
      <c r="P38" s="201" t="s">
        <v>404</v>
      </c>
      <c r="Q38" s="86"/>
      <c r="R38" s="201"/>
      <c r="S38" s="201"/>
      <c r="T38" s="201"/>
      <c r="U38" s="201"/>
      <c r="V38" s="201"/>
    </row>
    <row r="39" spans="1:22" ht="37.65" hidden="1" customHeight="1" x14ac:dyDescent="0.35">
      <c r="A39" s="146" t="s">
        <v>464</v>
      </c>
      <c r="B39" s="228" t="s">
        <v>468</v>
      </c>
      <c r="C39" s="229" t="s">
        <v>469</v>
      </c>
      <c r="D39" s="235"/>
      <c r="E39" s="231">
        <v>0</v>
      </c>
      <c r="F39" s="232" t="s">
        <v>300</v>
      </c>
      <c r="G39" s="231">
        <v>0</v>
      </c>
      <c r="H39" s="232" t="s">
        <v>301</v>
      </c>
      <c r="I39" s="231">
        <v>0</v>
      </c>
      <c r="J39" s="232" t="s">
        <v>395</v>
      </c>
      <c r="K39" s="198" t="s">
        <v>302</v>
      </c>
      <c r="L39" s="200"/>
      <c r="M39" s="198" t="s">
        <v>302</v>
      </c>
      <c r="N39" s="200"/>
      <c r="O39" s="385">
        <v>0</v>
      </c>
      <c r="P39" s="201" t="s">
        <v>404</v>
      </c>
      <c r="Q39" s="86"/>
      <c r="R39" s="201"/>
      <c r="S39" s="201"/>
      <c r="T39" s="201"/>
      <c r="U39" s="201"/>
      <c r="V39" s="201"/>
    </row>
    <row r="40" spans="1:22" hidden="1" x14ac:dyDescent="0.35">
      <c r="A40" s="146"/>
      <c r="B40" s="461" t="s">
        <v>115</v>
      </c>
      <c r="C40" s="461"/>
      <c r="D40" s="461"/>
      <c r="E40" s="461"/>
      <c r="F40" s="461"/>
      <c r="G40" s="461"/>
      <c r="H40" s="461"/>
      <c r="I40" s="461"/>
      <c r="J40" s="461"/>
      <c r="K40" s="461"/>
      <c r="L40" s="461"/>
      <c r="M40" s="461"/>
      <c r="N40" s="461"/>
      <c r="O40" s="461"/>
      <c r="P40" s="84" t="s">
        <v>314</v>
      </c>
      <c r="Q40" s="84"/>
      <c r="R40" s="84"/>
      <c r="S40" s="84"/>
      <c r="T40" s="84"/>
      <c r="U40" s="84"/>
      <c r="V40" s="84"/>
    </row>
    <row r="41" spans="1:22" ht="37.65" hidden="1" customHeight="1" x14ac:dyDescent="0.35">
      <c r="A41" s="146" t="s">
        <v>467</v>
      </c>
      <c r="B41" s="228" t="s">
        <v>471</v>
      </c>
      <c r="C41" s="229" t="s">
        <v>472</v>
      </c>
      <c r="D41" s="235"/>
      <c r="E41" s="231">
        <v>0</v>
      </c>
      <c r="F41" s="232" t="s">
        <v>300</v>
      </c>
      <c r="G41" s="231">
        <v>0</v>
      </c>
      <c r="H41" s="232" t="s">
        <v>301</v>
      </c>
      <c r="I41" s="231">
        <v>0</v>
      </c>
      <c r="J41" s="232" t="s">
        <v>395</v>
      </c>
      <c r="K41" s="198" t="s">
        <v>302</v>
      </c>
      <c r="L41" s="200"/>
      <c r="M41" s="198" t="s">
        <v>302</v>
      </c>
      <c r="N41" s="200"/>
      <c r="O41" s="385">
        <v>0</v>
      </c>
      <c r="P41" s="201" t="s">
        <v>404</v>
      </c>
      <c r="Q41" s="86"/>
      <c r="R41" s="201"/>
      <c r="S41" s="201"/>
      <c r="T41" s="201"/>
      <c r="U41" s="201"/>
      <c r="V41" s="201"/>
    </row>
    <row r="42" spans="1:22" ht="37.65" hidden="1" customHeight="1" x14ac:dyDescent="0.35">
      <c r="A42" s="146" t="s">
        <v>470</v>
      </c>
      <c r="B42" s="228" t="s">
        <v>474</v>
      </c>
      <c r="C42" s="229" t="s">
        <v>475</v>
      </c>
      <c r="D42" s="235"/>
      <c r="E42" s="231">
        <v>0</v>
      </c>
      <c r="F42" s="232" t="s">
        <v>300</v>
      </c>
      <c r="G42" s="231">
        <v>0</v>
      </c>
      <c r="H42" s="232" t="s">
        <v>301</v>
      </c>
      <c r="I42" s="231">
        <v>0</v>
      </c>
      <c r="J42" s="232" t="s">
        <v>395</v>
      </c>
      <c r="K42" s="198" t="s">
        <v>302</v>
      </c>
      <c r="L42" s="200"/>
      <c r="M42" s="198" t="s">
        <v>302</v>
      </c>
      <c r="N42" s="200"/>
      <c r="O42" s="385">
        <v>0</v>
      </c>
      <c r="P42" s="201" t="s">
        <v>404</v>
      </c>
      <c r="Q42" s="86"/>
      <c r="R42" s="201"/>
      <c r="S42" s="201"/>
      <c r="T42" s="201"/>
      <c r="U42" s="201"/>
      <c r="V42" s="201"/>
    </row>
    <row r="43" spans="1:22" ht="65.25" hidden="1" customHeight="1" x14ac:dyDescent="0.35">
      <c r="A43" s="146" t="s">
        <v>473</v>
      </c>
      <c r="B43" s="228" t="s">
        <v>477</v>
      </c>
      <c r="C43" s="229" t="s">
        <v>478</v>
      </c>
      <c r="D43" s="235"/>
      <c r="E43" s="231">
        <v>0</v>
      </c>
      <c r="F43" s="232" t="s">
        <v>300</v>
      </c>
      <c r="G43" s="231">
        <v>0</v>
      </c>
      <c r="H43" s="232" t="s">
        <v>301</v>
      </c>
      <c r="I43" s="231">
        <v>0</v>
      </c>
      <c r="J43" s="232" t="s">
        <v>395</v>
      </c>
      <c r="K43" s="198" t="s">
        <v>302</v>
      </c>
      <c r="L43" s="200"/>
      <c r="M43" s="198" t="s">
        <v>302</v>
      </c>
      <c r="N43" s="200"/>
      <c r="O43" s="385">
        <v>0</v>
      </c>
      <c r="P43" s="201" t="s">
        <v>404</v>
      </c>
      <c r="Q43" s="86"/>
      <c r="R43" s="201"/>
      <c r="S43" s="201"/>
      <c r="T43" s="201"/>
      <c r="U43" s="201"/>
      <c r="V43" s="201"/>
    </row>
    <row r="44" spans="1:22" hidden="1" x14ac:dyDescent="0.35">
      <c r="A44" s="146"/>
      <c r="B44" s="461" t="s">
        <v>479</v>
      </c>
      <c r="C44" s="461"/>
      <c r="D44" s="461"/>
      <c r="E44" s="461"/>
      <c r="F44" s="461"/>
      <c r="G44" s="461"/>
      <c r="H44" s="461"/>
      <c r="I44" s="461"/>
      <c r="J44" s="461"/>
      <c r="K44" s="461"/>
      <c r="L44" s="461"/>
      <c r="M44" s="461"/>
      <c r="N44" s="461"/>
      <c r="O44" s="461"/>
      <c r="P44" s="84" t="s">
        <v>314</v>
      </c>
      <c r="Q44" s="84"/>
      <c r="R44" s="84"/>
      <c r="S44" s="84"/>
      <c r="T44" s="84"/>
      <c r="U44" s="84"/>
      <c r="V44" s="84"/>
    </row>
    <row r="45" spans="1:22" ht="51.5" hidden="1" customHeight="1" x14ac:dyDescent="0.35">
      <c r="A45" s="146" t="s">
        <v>476</v>
      </c>
      <c r="B45" s="228" t="s">
        <v>481</v>
      </c>
      <c r="C45" s="229" t="s">
        <v>482</v>
      </c>
      <c r="D45" s="235"/>
      <c r="E45" s="231">
        <v>0</v>
      </c>
      <c r="F45" s="232" t="s">
        <v>300</v>
      </c>
      <c r="G45" s="231">
        <v>0</v>
      </c>
      <c r="H45" s="232" t="s">
        <v>301</v>
      </c>
      <c r="I45" s="231">
        <v>0</v>
      </c>
      <c r="J45" s="232" t="s">
        <v>395</v>
      </c>
      <c r="K45" s="198" t="s">
        <v>302</v>
      </c>
      <c r="L45" s="200"/>
      <c r="M45" s="198" t="s">
        <v>302</v>
      </c>
      <c r="N45" s="200"/>
      <c r="O45" s="385">
        <v>0</v>
      </c>
      <c r="P45" s="201" t="s">
        <v>404</v>
      </c>
      <c r="Q45" s="86"/>
      <c r="R45" s="201"/>
      <c r="S45" s="201"/>
      <c r="T45" s="201"/>
      <c r="U45" s="201"/>
      <c r="V45" s="201"/>
    </row>
    <row r="46" spans="1:22" ht="24.5" hidden="1" customHeight="1" x14ac:dyDescent="0.35">
      <c r="A46" s="146" t="s">
        <v>480</v>
      </c>
      <c r="B46" s="228" t="s">
        <v>484</v>
      </c>
      <c r="C46" s="229" t="s">
        <v>485</v>
      </c>
      <c r="D46" s="235"/>
      <c r="E46" s="231">
        <v>0</v>
      </c>
      <c r="F46" s="232" t="s">
        <v>300</v>
      </c>
      <c r="G46" s="231">
        <v>0</v>
      </c>
      <c r="H46" s="232" t="s">
        <v>301</v>
      </c>
      <c r="I46" s="231">
        <v>0</v>
      </c>
      <c r="J46" s="232" t="s">
        <v>395</v>
      </c>
      <c r="K46" s="198" t="s">
        <v>302</v>
      </c>
      <c r="L46" s="200"/>
      <c r="M46" s="198" t="s">
        <v>302</v>
      </c>
      <c r="N46" s="200"/>
      <c r="O46" s="385">
        <v>0</v>
      </c>
      <c r="P46" s="201" t="s">
        <v>438</v>
      </c>
      <c r="Q46" s="86"/>
      <c r="R46" s="201"/>
      <c r="S46" s="201"/>
      <c r="T46" s="201"/>
      <c r="U46" s="201"/>
      <c r="V46" s="201"/>
    </row>
    <row r="47" spans="1:22" ht="37.65" hidden="1" customHeight="1" x14ac:dyDescent="0.35">
      <c r="A47" s="146" t="s">
        <v>483</v>
      </c>
      <c r="B47" s="228" t="s">
        <v>487</v>
      </c>
      <c r="C47" s="229" t="s">
        <v>488</v>
      </c>
      <c r="D47" s="235"/>
      <c r="E47" s="231">
        <v>0</v>
      </c>
      <c r="F47" s="232" t="s">
        <v>300</v>
      </c>
      <c r="G47" s="231">
        <v>0</v>
      </c>
      <c r="H47" s="232" t="s">
        <v>301</v>
      </c>
      <c r="I47" s="231">
        <v>0</v>
      </c>
      <c r="J47" s="232" t="s">
        <v>395</v>
      </c>
      <c r="K47" s="198" t="s">
        <v>302</v>
      </c>
      <c r="L47" s="200"/>
      <c r="M47" s="198" t="s">
        <v>302</v>
      </c>
      <c r="N47" s="200"/>
      <c r="O47" s="385">
        <v>0</v>
      </c>
      <c r="P47" s="201" t="s">
        <v>404</v>
      </c>
      <c r="Q47" s="86"/>
      <c r="R47" s="201"/>
      <c r="S47" s="201"/>
      <c r="T47" s="201"/>
      <c r="U47" s="201"/>
      <c r="V47" s="201"/>
    </row>
    <row r="48" spans="1:22" hidden="1" x14ac:dyDescent="0.35">
      <c r="A48" s="146"/>
      <c r="B48" s="461" t="s">
        <v>489</v>
      </c>
      <c r="C48" s="461"/>
      <c r="D48" s="461"/>
      <c r="E48" s="461"/>
      <c r="F48" s="461"/>
      <c r="G48" s="461"/>
      <c r="H48" s="461"/>
      <c r="I48" s="461"/>
      <c r="J48" s="461"/>
      <c r="K48" s="461"/>
      <c r="L48" s="461"/>
      <c r="M48" s="461"/>
      <c r="N48" s="461"/>
      <c r="O48" s="461"/>
      <c r="P48" s="84" t="s">
        <v>314</v>
      </c>
      <c r="Q48" s="84"/>
      <c r="R48" s="84"/>
      <c r="S48" s="84"/>
      <c r="T48" s="84"/>
      <c r="U48" s="84"/>
      <c r="V48" s="84"/>
    </row>
    <row r="49" spans="1:22" ht="37.65" hidden="1" customHeight="1" x14ac:dyDescent="0.35">
      <c r="A49" s="146" t="s">
        <v>486</v>
      </c>
      <c r="B49" s="228" t="s">
        <v>491</v>
      </c>
      <c r="C49" s="229" t="s">
        <v>492</v>
      </c>
      <c r="D49" s="235"/>
      <c r="E49" s="231">
        <v>0</v>
      </c>
      <c r="F49" s="232" t="s">
        <v>300</v>
      </c>
      <c r="G49" s="231">
        <v>0</v>
      </c>
      <c r="H49" s="232" t="s">
        <v>301</v>
      </c>
      <c r="I49" s="231">
        <v>0</v>
      </c>
      <c r="J49" s="232" t="s">
        <v>395</v>
      </c>
      <c r="K49" s="198" t="s">
        <v>302</v>
      </c>
      <c r="L49" s="200"/>
      <c r="M49" s="198" t="s">
        <v>302</v>
      </c>
      <c r="N49" s="200"/>
      <c r="O49" s="385">
        <v>0</v>
      </c>
      <c r="P49" s="201" t="s">
        <v>493</v>
      </c>
      <c r="Q49" s="86"/>
      <c r="R49" s="201"/>
      <c r="S49" s="201"/>
      <c r="T49" s="201"/>
      <c r="U49" s="201"/>
      <c r="V49" s="201"/>
    </row>
    <row r="50" spans="1:22" ht="65.25" hidden="1" customHeight="1" x14ac:dyDescent="0.35">
      <c r="A50" s="146" t="s">
        <v>490</v>
      </c>
      <c r="B50" s="228" t="s">
        <v>495</v>
      </c>
      <c r="C50" s="229" t="s">
        <v>496</v>
      </c>
      <c r="D50" s="235"/>
      <c r="E50" s="231">
        <v>0</v>
      </c>
      <c r="F50" s="232" t="s">
        <v>300</v>
      </c>
      <c r="G50" s="231">
        <v>0</v>
      </c>
      <c r="H50" s="232" t="s">
        <v>301</v>
      </c>
      <c r="I50" s="231">
        <v>0</v>
      </c>
      <c r="J50" s="232" t="s">
        <v>395</v>
      </c>
      <c r="K50" s="198" t="s">
        <v>302</v>
      </c>
      <c r="L50" s="200"/>
      <c r="M50" s="198" t="s">
        <v>302</v>
      </c>
      <c r="N50" s="200"/>
      <c r="O50" s="385">
        <v>0</v>
      </c>
      <c r="P50" s="201" t="s">
        <v>497</v>
      </c>
      <c r="Q50" s="86"/>
      <c r="R50" s="201"/>
      <c r="S50" s="201"/>
      <c r="T50" s="201"/>
      <c r="U50" s="201"/>
      <c r="V50" s="201"/>
    </row>
    <row r="51" spans="1:22" hidden="1" x14ac:dyDescent="0.35">
      <c r="A51" s="146"/>
      <c r="B51" s="461" t="s">
        <v>124</v>
      </c>
      <c r="C51" s="461"/>
      <c r="D51" s="461"/>
      <c r="E51" s="461"/>
      <c r="F51" s="461"/>
      <c r="G51" s="461"/>
      <c r="H51" s="461"/>
      <c r="I51" s="461"/>
      <c r="J51" s="461"/>
      <c r="K51" s="461"/>
      <c r="L51" s="461"/>
      <c r="M51" s="461"/>
      <c r="N51" s="461"/>
      <c r="O51" s="461"/>
      <c r="P51" s="84" t="s">
        <v>314</v>
      </c>
      <c r="Q51" s="84"/>
      <c r="R51" s="84"/>
      <c r="S51" s="84"/>
      <c r="T51" s="84"/>
      <c r="U51" s="84"/>
      <c r="V51" s="84"/>
    </row>
    <row r="52" spans="1:22" ht="37.65" hidden="1" customHeight="1" x14ac:dyDescent="0.35">
      <c r="A52" s="146" t="s">
        <v>494</v>
      </c>
      <c r="B52" s="228" t="s">
        <v>499</v>
      </c>
      <c r="C52" s="229" t="s">
        <v>500</v>
      </c>
      <c r="D52" s="235"/>
      <c r="E52" s="231">
        <v>0</v>
      </c>
      <c r="F52" s="232" t="s">
        <v>300</v>
      </c>
      <c r="G52" s="231">
        <v>0</v>
      </c>
      <c r="H52" s="232" t="s">
        <v>301</v>
      </c>
      <c r="I52" s="231">
        <v>0</v>
      </c>
      <c r="J52" s="232" t="s">
        <v>395</v>
      </c>
      <c r="K52" s="198" t="s">
        <v>302</v>
      </c>
      <c r="L52" s="200"/>
      <c r="M52" s="198" t="s">
        <v>302</v>
      </c>
      <c r="N52" s="200"/>
      <c r="O52" s="385">
        <v>0</v>
      </c>
      <c r="P52" s="201" t="s">
        <v>438</v>
      </c>
      <c r="Q52" s="86"/>
      <c r="R52" s="201"/>
      <c r="S52" s="201"/>
      <c r="T52" s="201"/>
      <c r="U52" s="201"/>
      <c r="V52" s="201"/>
    </row>
    <row r="53" spans="1:22" ht="37.65" hidden="1" customHeight="1" x14ac:dyDescent="0.35">
      <c r="A53" s="146" t="s">
        <v>498</v>
      </c>
      <c r="B53" s="228" t="s">
        <v>502</v>
      </c>
      <c r="C53" s="229" t="s">
        <v>503</v>
      </c>
      <c r="D53" s="235"/>
      <c r="E53" s="231">
        <v>0</v>
      </c>
      <c r="F53" s="232" t="s">
        <v>300</v>
      </c>
      <c r="G53" s="231">
        <v>0</v>
      </c>
      <c r="H53" s="232" t="s">
        <v>301</v>
      </c>
      <c r="I53" s="231">
        <v>0</v>
      </c>
      <c r="J53" s="232" t="s">
        <v>395</v>
      </c>
      <c r="K53" s="198" t="s">
        <v>302</v>
      </c>
      <c r="L53" s="200"/>
      <c r="M53" s="198" t="s">
        <v>302</v>
      </c>
      <c r="N53" s="200"/>
      <c r="O53" s="385">
        <v>0</v>
      </c>
      <c r="P53" s="201" t="s">
        <v>404</v>
      </c>
      <c r="Q53" s="86"/>
      <c r="R53" s="201"/>
      <c r="S53" s="201"/>
      <c r="T53" s="201"/>
      <c r="U53" s="201"/>
      <c r="V53" s="201"/>
    </row>
    <row r="54" spans="1:22" hidden="1" x14ac:dyDescent="0.35">
      <c r="A54" s="146"/>
      <c r="B54" s="461" t="s">
        <v>504</v>
      </c>
      <c r="C54" s="461"/>
      <c r="D54" s="461"/>
      <c r="E54" s="461"/>
      <c r="F54" s="461"/>
      <c r="G54" s="461"/>
      <c r="H54" s="461"/>
      <c r="I54" s="461"/>
      <c r="J54" s="461"/>
      <c r="K54" s="461"/>
      <c r="L54" s="461"/>
      <c r="M54" s="461"/>
      <c r="N54" s="461"/>
      <c r="O54" s="461"/>
      <c r="P54" s="84" t="s">
        <v>314</v>
      </c>
      <c r="Q54" s="84"/>
      <c r="R54" s="84"/>
      <c r="S54" s="84"/>
      <c r="T54" s="84"/>
      <c r="U54" s="84"/>
      <c r="V54" s="84"/>
    </row>
    <row r="55" spans="1:22" ht="37.65" hidden="1" customHeight="1" x14ac:dyDescent="0.35">
      <c r="A55" s="146" t="s">
        <v>501</v>
      </c>
      <c r="B55" s="228" t="s">
        <v>506</v>
      </c>
      <c r="C55" s="229" t="s">
        <v>507</v>
      </c>
      <c r="D55" s="235"/>
      <c r="E55" s="231">
        <v>0</v>
      </c>
      <c r="F55" s="232" t="s">
        <v>300</v>
      </c>
      <c r="G55" s="231">
        <v>0</v>
      </c>
      <c r="H55" s="232" t="s">
        <v>301</v>
      </c>
      <c r="I55" s="231">
        <v>0</v>
      </c>
      <c r="J55" s="232" t="s">
        <v>395</v>
      </c>
      <c r="K55" s="198" t="s">
        <v>302</v>
      </c>
      <c r="L55" s="200"/>
      <c r="M55" s="198" t="s">
        <v>302</v>
      </c>
      <c r="N55" s="200"/>
      <c r="O55" s="385">
        <v>0</v>
      </c>
      <c r="P55" s="201" t="s">
        <v>508</v>
      </c>
      <c r="Q55" s="86"/>
      <c r="R55" s="201"/>
      <c r="S55" s="201"/>
      <c r="T55" s="201"/>
      <c r="U55" s="201"/>
      <c r="V55" s="201"/>
    </row>
    <row r="56" spans="1:22" hidden="1" x14ac:dyDescent="0.35">
      <c r="A56" s="146"/>
      <c r="B56" s="461" t="s">
        <v>509</v>
      </c>
      <c r="C56" s="461"/>
      <c r="D56" s="461"/>
      <c r="E56" s="461"/>
      <c r="F56" s="461"/>
      <c r="G56" s="461"/>
      <c r="H56" s="461"/>
      <c r="I56" s="461"/>
      <c r="J56" s="461"/>
      <c r="K56" s="461"/>
      <c r="L56" s="461"/>
      <c r="M56" s="461"/>
      <c r="N56" s="461"/>
      <c r="O56" s="461"/>
      <c r="P56" s="84" t="s">
        <v>314</v>
      </c>
      <c r="Q56" s="84"/>
      <c r="R56" s="84"/>
      <c r="S56" s="84"/>
      <c r="T56" s="84"/>
      <c r="U56" s="84"/>
      <c r="V56" s="84"/>
    </row>
    <row r="57" spans="1:22" ht="37.65" hidden="1" customHeight="1" x14ac:dyDescent="0.35">
      <c r="A57" s="146" t="s">
        <v>505</v>
      </c>
      <c r="B57" s="228" t="s">
        <v>511</v>
      </c>
      <c r="C57" s="229" t="s">
        <v>512</v>
      </c>
      <c r="D57" s="235"/>
      <c r="E57" s="231">
        <v>0</v>
      </c>
      <c r="F57" s="232" t="s">
        <v>300</v>
      </c>
      <c r="G57" s="231">
        <v>0</v>
      </c>
      <c r="H57" s="232" t="s">
        <v>301</v>
      </c>
      <c r="I57" s="231">
        <v>0</v>
      </c>
      <c r="J57" s="232" t="s">
        <v>395</v>
      </c>
      <c r="K57" s="198" t="s">
        <v>302</v>
      </c>
      <c r="L57" s="200"/>
      <c r="M57" s="198" t="s">
        <v>302</v>
      </c>
      <c r="N57" s="200"/>
      <c r="O57" s="385">
        <v>0</v>
      </c>
      <c r="P57" s="201" t="s">
        <v>513</v>
      </c>
      <c r="Q57" s="86"/>
      <c r="R57" s="201"/>
      <c r="S57" s="201"/>
      <c r="T57" s="201"/>
      <c r="U57" s="201"/>
      <c r="V57" s="201"/>
    </row>
    <row r="58" spans="1:22" ht="37.65" hidden="1" customHeight="1" x14ac:dyDescent="0.35">
      <c r="A58" s="146" t="s">
        <v>510</v>
      </c>
      <c r="B58" s="228" t="s">
        <v>515</v>
      </c>
      <c r="C58" s="229" t="s">
        <v>516</v>
      </c>
      <c r="D58" s="235"/>
      <c r="E58" s="231">
        <v>0</v>
      </c>
      <c r="F58" s="232" t="s">
        <v>300</v>
      </c>
      <c r="G58" s="231">
        <v>0</v>
      </c>
      <c r="H58" s="232" t="s">
        <v>301</v>
      </c>
      <c r="I58" s="231">
        <v>0</v>
      </c>
      <c r="J58" s="232" t="s">
        <v>395</v>
      </c>
      <c r="K58" s="198" t="s">
        <v>302</v>
      </c>
      <c r="L58" s="200"/>
      <c r="M58" s="198" t="s">
        <v>302</v>
      </c>
      <c r="N58" s="200"/>
      <c r="O58" s="385">
        <v>0</v>
      </c>
      <c r="P58" s="201" t="s">
        <v>404</v>
      </c>
      <c r="Q58" s="86"/>
      <c r="R58" s="201"/>
      <c r="S58" s="201"/>
      <c r="T58" s="201"/>
      <c r="U58" s="201"/>
      <c r="V58" s="201"/>
    </row>
    <row r="59" spans="1:22" ht="37.65" hidden="1" customHeight="1" x14ac:dyDescent="0.35">
      <c r="A59" s="146" t="s">
        <v>514</v>
      </c>
      <c r="B59" s="228" t="s">
        <v>518</v>
      </c>
      <c r="C59" s="229" t="s">
        <v>519</v>
      </c>
      <c r="D59" s="235"/>
      <c r="E59" s="231">
        <v>0</v>
      </c>
      <c r="F59" s="232" t="s">
        <v>300</v>
      </c>
      <c r="G59" s="231">
        <v>0</v>
      </c>
      <c r="H59" s="232" t="s">
        <v>301</v>
      </c>
      <c r="I59" s="231">
        <v>0</v>
      </c>
      <c r="J59" s="232" t="s">
        <v>395</v>
      </c>
      <c r="K59" s="198" t="s">
        <v>302</v>
      </c>
      <c r="L59" s="200"/>
      <c r="M59" s="198" t="s">
        <v>302</v>
      </c>
      <c r="N59" s="200"/>
      <c r="O59" s="385">
        <v>0</v>
      </c>
      <c r="P59" s="201" t="s">
        <v>404</v>
      </c>
      <c r="Q59" s="86"/>
      <c r="R59" s="201"/>
      <c r="S59" s="201"/>
      <c r="T59" s="201"/>
      <c r="U59" s="201"/>
      <c r="V59" s="201"/>
    </row>
    <row r="60" spans="1:22" hidden="1" x14ac:dyDescent="0.35">
      <c r="A60" s="146"/>
      <c r="B60" s="461" t="s">
        <v>130</v>
      </c>
      <c r="C60" s="461"/>
      <c r="D60" s="461"/>
      <c r="E60" s="461"/>
      <c r="F60" s="461"/>
      <c r="G60" s="461"/>
      <c r="H60" s="461"/>
      <c r="I60" s="461"/>
      <c r="J60" s="461"/>
      <c r="K60" s="461"/>
      <c r="L60" s="461"/>
      <c r="M60" s="461"/>
      <c r="N60" s="461"/>
      <c r="O60" s="461"/>
      <c r="P60" s="84" t="s">
        <v>314</v>
      </c>
      <c r="Q60" s="84"/>
      <c r="R60" s="84"/>
      <c r="S60" s="84"/>
      <c r="T60" s="84"/>
      <c r="U60" s="84"/>
      <c r="V60" s="84"/>
    </row>
    <row r="61" spans="1:22" ht="24.5" hidden="1" customHeight="1" x14ac:dyDescent="0.35">
      <c r="A61" s="146" t="s">
        <v>517</v>
      </c>
      <c r="B61" s="228" t="s">
        <v>521</v>
      </c>
      <c r="C61" s="229" t="s">
        <v>522</v>
      </c>
      <c r="D61" s="235"/>
      <c r="E61" s="231">
        <v>0</v>
      </c>
      <c r="F61" s="232" t="s">
        <v>300</v>
      </c>
      <c r="G61" s="231">
        <v>0</v>
      </c>
      <c r="H61" s="232" t="s">
        <v>301</v>
      </c>
      <c r="I61" s="231">
        <v>0</v>
      </c>
      <c r="J61" s="232" t="s">
        <v>395</v>
      </c>
      <c r="K61" s="198" t="s">
        <v>302</v>
      </c>
      <c r="L61" s="200"/>
      <c r="M61" s="198" t="s">
        <v>302</v>
      </c>
      <c r="N61" s="200"/>
      <c r="O61" s="385">
        <v>0</v>
      </c>
      <c r="P61" s="201" t="s">
        <v>523</v>
      </c>
      <c r="Q61" s="86"/>
      <c r="R61" s="201"/>
      <c r="S61" s="201"/>
      <c r="T61" s="201"/>
      <c r="U61" s="201"/>
      <c r="V61" s="201"/>
    </row>
    <row r="62" spans="1:22" ht="24.5" hidden="1" customHeight="1" x14ac:dyDescent="0.35">
      <c r="A62" s="146" t="s">
        <v>520</v>
      </c>
      <c r="B62" s="228" t="s">
        <v>525</v>
      </c>
      <c r="C62" s="229" t="s">
        <v>526</v>
      </c>
      <c r="D62" s="235"/>
      <c r="E62" s="231">
        <v>0</v>
      </c>
      <c r="F62" s="232" t="s">
        <v>300</v>
      </c>
      <c r="G62" s="231">
        <v>0</v>
      </c>
      <c r="H62" s="232" t="s">
        <v>301</v>
      </c>
      <c r="I62" s="231" t="s">
        <v>302</v>
      </c>
      <c r="J62" s="232" t="s">
        <v>302</v>
      </c>
      <c r="K62" s="198" t="s">
        <v>302</v>
      </c>
      <c r="L62" s="200"/>
      <c r="M62" s="198" t="s">
        <v>302</v>
      </c>
      <c r="N62" s="200"/>
      <c r="O62" s="385">
        <v>0</v>
      </c>
      <c r="P62" s="201" t="s">
        <v>527</v>
      </c>
      <c r="Q62" s="86"/>
      <c r="R62" s="201"/>
      <c r="S62" s="201"/>
      <c r="T62" s="201"/>
      <c r="U62" s="201"/>
      <c r="V62" s="201"/>
    </row>
    <row r="63" spans="1:22" x14ac:dyDescent="0.35">
      <c r="A63" s="146"/>
      <c r="B63" s="461" t="s">
        <v>528</v>
      </c>
      <c r="C63" s="461"/>
      <c r="D63" s="461"/>
      <c r="E63" s="461"/>
      <c r="F63" s="461"/>
      <c r="G63" s="461"/>
      <c r="H63" s="461"/>
      <c r="I63" s="461"/>
      <c r="J63" s="461"/>
      <c r="K63" s="461"/>
      <c r="L63" s="461"/>
      <c r="M63" s="461"/>
      <c r="N63" s="461"/>
      <c r="O63" s="461"/>
      <c r="P63" s="84" t="s">
        <v>314</v>
      </c>
      <c r="Q63" s="84"/>
      <c r="R63" s="84"/>
      <c r="S63" s="84"/>
      <c r="T63" s="84"/>
      <c r="U63" s="84"/>
      <c r="V63" s="84"/>
    </row>
    <row r="64" spans="1:22" ht="24.5" hidden="1" customHeight="1" x14ac:dyDescent="0.35">
      <c r="A64" s="146" t="s">
        <v>524</v>
      </c>
      <c r="B64" s="228" t="s">
        <v>530</v>
      </c>
      <c r="C64" s="229" t="s">
        <v>531</v>
      </c>
      <c r="D64" s="235"/>
      <c r="E64" s="231">
        <v>0</v>
      </c>
      <c r="F64" s="232" t="s">
        <v>300</v>
      </c>
      <c r="G64" s="231">
        <v>0</v>
      </c>
      <c r="H64" s="232" t="s">
        <v>301</v>
      </c>
      <c r="I64" s="231" t="s">
        <v>302</v>
      </c>
      <c r="J64" s="232" t="s">
        <v>302</v>
      </c>
      <c r="K64" s="198" t="s">
        <v>302</v>
      </c>
      <c r="L64" s="200"/>
      <c r="M64" s="198" t="s">
        <v>302</v>
      </c>
      <c r="N64" s="200"/>
      <c r="O64" s="385">
        <v>0</v>
      </c>
      <c r="P64" s="201" t="s">
        <v>532</v>
      </c>
      <c r="Q64" s="86"/>
      <c r="R64" s="201"/>
      <c r="S64" s="201"/>
      <c r="T64" s="201"/>
      <c r="U64" s="201"/>
      <c r="V64" s="201"/>
    </row>
    <row r="65" spans="1:22" ht="24.5" customHeight="1" x14ac:dyDescent="0.35">
      <c r="A65" s="146" t="s">
        <v>529</v>
      </c>
      <c r="B65" s="228" t="s">
        <v>534</v>
      </c>
      <c r="C65" s="229" t="s">
        <v>535</v>
      </c>
      <c r="D65" s="235"/>
      <c r="E65" s="231">
        <v>0</v>
      </c>
      <c r="F65" s="232" t="s">
        <v>300</v>
      </c>
      <c r="G65" s="231">
        <v>0</v>
      </c>
      <c r="H65" s="232" t="s">
        <v>301</v>
      </c>
      <c r="I65" s="231" t="s">
        <v>302</v>
      </c>
      <c r="J65" s="232" t="s">
        <v>302</v>
      </c>
      <c r="K65" s="198" t="s">
        <v>302</v>
      </c>
      <c r="L65" s="200"/>
      <c r="M65" s="198" t="s">
        <v>302</v>
      </c>
      <c r="N65" s="200"/>
      <c r="O65" s="385">
        <v>0</v>
      </c>
      <c r="P65" s="201" t="s">
        <v>314</v>
      </c>
      <c r="Q65" s="86"/>
      <c r="R65" s="201"/>
      <c r="S65" s="201"/>
      <c r="T65" s="201"/>
      <c r="U65" s="201"/>
      <c r="V65" s="201"/>
    </row>
    <row r="66" spans="1:22" hidden="1" x14ac:dyDescent="0.35">
      <c r="A66" s="146"/>
      <c r="B66" s="461" t="s">
        <v>536</v>
      </c>
      <c r="C66" s="461"/>
      <c r="D66" s="461"/>
      <c r="E66" s="461"/>
      <c r="F66" s="461"/>
      <c r="G66" s="461"/>
      <c r="H66" s="461"/>
      <c r="I66" s="461"/>
      <c r="J66" s="461"/>
      <c r="K66" s="461"/>
      <c r="L66" s="461"/>
      <c r="M66" s="461"/>
      <c r="N66" s="461"/>
      <c r="O66" s="461"/>
      <c r="P66" s="84" t="s">
        <v>314</v>
      </c>
      <c r="Q66" s="84"/>
      <c r="R66" s="84"/>
      <c r="S66" s="84"/>
      <c r="T66" s="84"/>
      <c r="U66" s="84"/>
      <c r="V66" s="84"/>
    </row>
    <row r="67" spans="1:22" ht="37.65" hidden="1" customHeight="1" x14ac:dyDescent="0.35">
      <c r="A67" s="146" t="s">
        <v>533</v>
      </c>
      <c r="B67" s="228" t="s">
        <v>538</v>
      </c>
      <c r="C67" s="229" t="s">
        <v>539</v>
      </c>
      <c r="D67" s="235"/>
      <c r="E67" s="231">
        <v>0</v>
      </c>
      <c r="F67" s="232" t="s">
        <v>300</v>
      </c>
      <c r="G67" s="231">
        <v>0</v>
      </c>
      <c r="H67" s="232" t="s">
        <v>301</v>
      </c>
      <c r="I67" s="231">
        <v>0</v>
      </c>
      <c r="J67" s="232" t="s">
        <v>395</v>
      </c>
      <c r="K67" s="198" t="s">
        <v>302</v>
      </c>
      <c r="L67" s="200"/>
      <c r="M67" s="198" t="s">
        <v>302</v>
      </c>
      <c r="N67" s="200"/>
      <c r="O67" s="385">
        <v>0</v>
      </c>
      <c r="P67" s="201" t="s">
        <v>540</v>
      </c>
      <c r="Q67" s="86"/>
      <c r="R67" s="201"/>
      <c r="S67" s="201"/>
      <c r="T67" s="201"/>
      <c r="U67" s="201"/>
      <c r="V67" s="201"/>
    </row>
    <row r="68" spans="1:22" ht="24.5" hidden="1" customHeight="1" x14ac:dyDescent="0.35">
      <c r="A68" s="146" t="s">
        <v>537</v>
      </c>
      <c r="B68" s="228" t="s">
        <v>542</v>
      </c>
      <c r="C68" s="229" t="s">
        <v>543</v>
      </c>
      <c r="D68" s="235"/>
      <c r="E68" s="231">
        <v>0</v>
      </c>
      <c r="F68" s="232" t="s">
        <v>300</v>
      </c>
      <c r="G68" s="231">
        <v>0</v>
      </c>
      <c r="H68" s="232" t="s">
        <v>301</v>
      </c>
      <c r="I68" s="231">
        <v>0</v>
      </c>
      <c r="J68" s="232" t="s">
        <v>395</v>
      </c>
      <c r="K68" s="198" t="s">
        <v>302</v>
      </c>
      <c r="L68" s="200"/>
      <c r="M68" s="198" t="s">
        <v>302</v>
      </c>
      <c r="N68" s="200"/>
      <c r="O68" s="385">
        <v>0</v>
      </c>
      <c r="P68" s="201" t="s">
        <v>540</v>
      </c>
      <c r="Q68" s="86"/>
      <c r="R68" s="201"/>
      <c r="S68" s="201"/>
      <c r="T68" s="201"/>
      <c r="U68" s="201"/>
      <c r="V68" s="201"/>
    </row>
    <row r="69" spans="1:22" ht="37.65" hidden="1" customHeight="1" x14ac:dyDescent="0.35">
      <c r="A69" s="146" t="s">
        <v>541</v>
      </c>
      <c r="B69" s="228" t="s">
        <v>545</v>
      </c>
      <c r="C69" s="229" t="s">
        <v>546</v>
      </c>
      <c r="D69" s="235"/>
      <c r="E69" s="231">
        <v>0</v>
      </c>
      <c r="F69" s="232" t="s">
        <v>300</v>
      </c>
      <c r="G69" s="231">
        <v>0</v>
      </c>
      <c r="H69" s="232" t="s">
        <v>301</v>
      </c>
      <c r="I69" s="231">
        <v>0</v>
      </c>
      <c r="J69" s="232" t="s">
        <v>395</v>
      </c>
      <c r="K69" s="198" t="s">
        <v>302</v>
      </c>
      <c r="L69" s="200"/>
      <c r="M69" s="198" t="s">
        <v>302</v>
      </c>
      <c r="N69" s="200"/>
      <c r="O69" s="385">
        <v>0</v>
      </c>
      <c r="P69" s="201" t="s">
        <v>540</v>
      </c>
      <c r="Q69" s="86"/>
      <c r="R69" s="201"/>
      <c r="S69" s="201"/>
      <c r="T69" s="201"/>
      <c r="U69" s="201"/>
      <c r="V69" s="201"/>
    </row>
    <row r="70" spans="1:22" ht="24.5" hidden="1" customHeight="1" x14ac:dyDescent="0.35">
      <c r="A70" s="146" t="s">
        <v>544</v>
      </c>
      <c r="B70" s="228" t="s">
        <v>548</v>
      </c>
      <c r="C70" s="229" t="s">
        <v>549</v>
      </c>
      <c r="D70" s="235"/>
      <c r="E70" s="231">
        <v>0</v>
      </c>
      <c r="F70" s="232" t="s">
        <v>300</v>
      </c>
      <c r="G70" s="231">
        <v>0</v>
      </c>
      <c r="H70" s="232" t="s">
        <v>301</v>
      </c>
      <c r="I70" s="231">
        <v>0</v>
      </c>
      <c r="J70" s="232" t="s">
        <v>395</v>
      </c>
      <c r="K70" s="198" t="s">
        <v>302</v>
      </c>
      <c r="L70" s="200"/>
      <c r="M70" s="198" t="s">
        <v>302</v>
      </c>
      <c r="N70" s="200"/>
      <c r="O70" s="385">
        <v>0</v>
      </c>
      <c r="P70" s="201" t="s">
        <v>540</v>
      </c>
      <c r="Q70" s="86"/>
      <c r="R70" s="201"/>
      <c r="S70" s="201"/>
      <c r="T70" s="201"/>
      <c r="U70" s="201"/>
      <c r="V70" s="201"/>
    </row>
  </sheetData>
  <sheetProtection algorithmName="SHA-512" hashValue="+lNoqyhF/Dcrs0Ut6wDrGDSbc78vzbx0OTUEWSyND2oHcbEC/BoY6PErDpoCG1iB3pR1KuKsgH1ymtqHoMZBkQ==" saltValue="wNI+mfkNmlDStzrKAr6xKA==" spinCount="100000" sheet="1" objects="1" scenarios="1" formatColumns="0" formatRows="0"/>
  <dataConsolidate/>
  <mergeCells count="23">
    <mergeCell ref="B2:O3"/>
    <mergeCell ref="B5:O5"/>
    <mergeCell ref="B9:O9"/>
    <mergeCell ref="C10:D10"/>
    <mergeCell ref="O10:P10"/>
    <mergeCell ref="E4:O4"/>
    <mergeCell ref="B11:O11"/>
    <mergeCell ref="B14:O14"/>
    <mergeCell ref="B18:O18"/>
    <mergeCell ref="B21:O21"/>
    <mergeCell ref="B24:O24"/>
    <mergeCell ref="B29:O29"/>
    <mergeCell ref="B32:O32"/>
    <mergeCell ref="B36:O36"/>
    <mergeCell ref="B40:O40"/>
    <mergeCell ref="B44:O44"/>
    <mergeCell ref="B63:O63"/>
    <mergeCell ref="B66:O66"/>
    <mergeCell ref="B48:O48"/>
    <mergeCell ref="B51:O51"/>
    <mergeCell ref="B54:O54"/>
    <mergeCell ref="B56:O56"/>
    <mergeCell ref="B60:O60"/>
  </mergeCells>
  <conditionalFormatting sqref="B9">
    <cfRule type="dataBar" priority="1">
      <dataBar>
        <cfvo type="num" val="0"/>
        <cfvo type="num" val="1"/>
        <color rgb="FFF07E26"/>
      </dataBar>
      <extLst>
        <ext xmlns:x14="http://schemas.microsoft.com/office/spreadsheetml/2009/9/main" uri="{B025F937-C7B1-47D3-B67F-A62EFF666E3E}">
          <x14:id>{BE962E58-0C29-4BCF-BD52-85A03D11D206}</x14:id>
        </ext>
      </extLst>
    </cfRule>
  </conditionalFormatting>
  <pageMargins left="0.7" right="0.7" top="0.75" bottom="0.75" header="0.3" footer="0.3"/>
  <pageSetup paperSize="9" orientation="portrait" r:id="rId1"/>
  <headerFooter>
    <oddHeader>&amp;C&amp;"Calibri"&amp;10&amp;K000000OFFICIAL&amp;1#</oddHeader>
  </headerFooter>
  <drawing r:id="rId2"/>
  <extLst>
    <ext xmlns:x14="http://schemas.microsoft.com/office/spreadsheetml/2009/9/main" uri="{78C0D931-6437-407d-A8EE-F0AAD7539E65}">
      <x14:conditionalFormattings>
        <x14:conditionalFormatting xmlns:xm="http://schemas.microsoft.com/office/excel/2006/main">
          <x14:cfRule type="dataBar" id="{BE962E58-0C29-4BCF-BD52-85A03D11D206}">
            <x14:dataBar minLength="0" maxLength="100" border="1" gradient="0" direction="leftToRight" negativeBarBorderColorSameAsPositive="0">
              <x14:cfvo type="num">
                <xm:f>0</xm:f>
              </x14:cfvo>
              <x14:cfvo type="num">
                <xm:f>1</xm:f>
              </x14:cfvo>
              <x14:borderColor theme="1"/>
              <x14:negativeFillColor rgb="FFFF0000"/>
              <x14:negativeBorderColor rgb="FFFF0000"/>
              <x14:axisColor rgb="FF000000"/>
            </x14:dataBar>
          </x14:cfRule>
          <xm:sqref>B9</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9E76AC-8AED-44ED-91F6-80E53C3F59C1}">
  <sheetPr codeName="DESK">
    <outlinePr summaryBelow="0"/>
  </sheetPr>
  <dimension ref="A1:AI79"/>
  <sheetViews>
    <sheetView showGridLines="0" tabSelected="1" zoomScale="75" zoomScaleNormal="90" workbookViewId="0">
      <pane ySplit="10" topLeftCell="A67" activePane="bottomLeft" state="frozen"/>
      <selection pane="bottomLeft" activeCell="X69" sqref="X69"/>
    </sheetView>
  </sheetViews>
  <sheetFormatPr defaultColWidth="9.1796875" defaultRowHeight="14.5" zeroHeight="1" outlineLevelRow="1" x14ac:dyDescent="0.35"/>
  <cols>
    <col min="1" max="1" width="2.54296875" style="21" customWidth="1"/>
    <col min="2" max="2" width="9.81640625" style="46" customWidth="1"/>
    <col min="3" max="3" width="71.1796875" style="18" customWidth="1"/>
    <col min="4" max="4" width="1.54296875" style="18" customWidth="1"/>
    <col min="5" max="5" width="3.81640625" style="156" customWidth="1"/>
    <col min="6" max="6" width="11.81640625" style="151" bestFit="1" customWidth="1"/>
    <col min="7" max="7" width="3.81640625" style="156" customWidth="1"/>
    <col min="8" max="8" width="5.08984375" style="151" bestFit="1" customWidth="1"/>
    <col min="9" max="9" width="3.81640625" style="151" customWidth="1"/>
    <col min="10" max="10" width="12.36328125" style="151" bestFit="1" customWidth="1"/>
    <col min="11" max="11" width="3.453125" style="151" hidden="1" customWidth="1"/>
    <col min="12" max="12" width="8.54296875" style="151" hidden="1" customWidth="1"/>
    <col min="13" max="13" width="3.453125" style="151" hidden="1" customWidth="1"/>
    <col min="14" max="14" width="8.54296875" style="151" hidden="1" customWidth="1"/>
    <col min="15" max="15" width="46.54296875" style="46" customWidth="1"/>
    <col min="16" max="16" width="7.453125" style="46" hidden="1" customWidth="1"/>
    <col min="17" max="17" width="11.1796875" style="46" hidden="1" customWidth="1"/>
    <col min="18" max="22" width="9.1796875" style="46" hidden="1" customWidth="1"/>
    <col min="23" max="23" width="3.453125" style="46" customWidth="1"/>
    <col min="24" max="27" width="18.54296875" style="18" customWidth="1"/>
    <col min="28" max="35" width="17.1796875" style="18" customWidth="1"/>
    <col min="36" max="37" width="17.1796875" style="46" customWidth="1"/>
    <col min="38" max="16384" width="9.1796875" style="46"/>
  </cols>
  <sheetData>
    <row r="1" spans="1:35" s="24" customFormat="1" ht="66" customHeight="1" x14ac:dyDescent="0.35">
      <c r="B1" s="197" t="s">
        <v>550</v>
      </c>
      <c r="E1" s="155"/>
      <c r="F1" s="148"/>
      <c r="G1" s="155"/>
      <c r="H1" s="148"/>
      <c r="I1" s="148"/>
      <c r="J1" s="148"/>
      <c r="K1" s="148"/>
      <c r="L1" s="148"/>
      <c r="M1" s="148"/>
      <c r="N1" s="148"/>
      <c r="X1" s="258"/>
      <c r="Y1" s="258"/>
      <c r="Z1" s="258"/>
      <c r="AA1" s="258"/>
      <c r="AB1" s="258"/>
      <c r="AC1" s="258"/>
      <c r="AD1" s="258"/>
      <c r="AE1" s="258"/>
      <c r="AF1" s="258"/>
      <c r="AG1" s="258"/>
      <c r="AH1" s="258"/>
      <c r="AI1" s="258"/>
    </row>
    <row r="2" spans="1:35" s="24" customFormat="1" ht="27" customHeight="1" outlineLevel="1" x14ac:dyDescent="0.35">
      <c r="B2" s="458" t="str">
        <f>'User Guide'!E30</f>
        <v xml:space="preserve">You will be asked to respond to a series of 'Desktop Study' questions based on environmental and social risks. Use the provided links to relevant data sources and guidance to help answer the questions. Where appropriate, provide additional information. 
Please provide an answer to each question and then proceed by clicking the 'Move to Action Plan' button.  </v>
      </c>
      <c r="C2" s="458"/>
      <c r="D2" s="458"/>
      <c r="E2" s="458"/>
      <c r="F2" s="458"/>
      <c r="G2" s="458"/>
      <c r="H2" s="458"/>
      <c r="I2" s="458"/>
      <c r="J2" s="458"/>
      <c r="K2" s="458"/>
      <c r="L2" s="458"/>
      <c r="M2" s="458"/>
      <c r="N2" s="458"/>
      <c r="O2" s="458"/>
      <c r="P2" s="208"/>
      <c r="Q2" s="208"/>
      <c r="R2" s="208"/>
      <c r="S2" s="208"/>
      <c r="T2" s="208"/>
      <c r="U2" s="208"/>
      <c r="V2" s="208"/>
      <c r="X2" s="258"/>
      <c r="Y2" s="258"/>
      <c r="Z2" s="258"/>
      <c r="AA2" s="258"/>
      <c r="AB2" s="258"/>
      <c r="AC2" s="258"/>
      <c r="AD2" s="258"/>
      <c r="AE2" s="258"/>
      <c r="AF2" s="258"/>
      <c r="AG2" s="258"/>
      <c r="AH2" s="258"/>
      <c r="AI2" s="258"/>
    </row>
    <row r="3" spans="1:35" s="26" customFormat="1" ht="32.25" customHeight="1" outlineLevel="1" x14ac:dyDescent="0.35">
      <c r="B3" s="458"/>
      <c r="C3" s="458"/>
      <c r="D3" s="458"/>
      <c r="E3" s="458"/>
      <c r="F3" s="458"/>
      <c r="G3" s="458"/>
      <c r="H3" s="458"/>
      <c r="I3" s="458"/>
      <c r="J3" s="458"/>
      <c r="K3" s="458"/>
      <c r="L3" s="458"/>
      <c r="M3" s="458"/>
      <c r="N3" s="458"/>
      <c r="O3" s="458"/>
      <c r="P3" s="208"/>
      <c r="Q3" s="208"/>
      <c r="R3" s="208"/>
      <c r="S3" s="208"/>
      <c r="T3" s="208"/>
      <c r="U3" s="208"/>
      <c r="V3" s="208"/>
      <c r="X3" s="18"/>
      <c r="Y3" s="259"/>
      <c r="Z3" s="259"/>
      <c r="AA3" s="259"/>
      <c r="AB3" s="259"/>
      <c r="AC3" s="259"/>
      <c r="AD3" s="259"/>
      <c r="AE3" s="259"/>
      <c r="AF3" s="259"/>
      <c r="AG3" s="259"/>
      <c r="AH3" s="259"/>
      <c r="AI3" s="259"/>
    </row>
    <row r="4" spans="1:35" ht="26.25" hidden="1" customHeight="1" x14ac:dyDescent="0.35">
      <c r="B4" s="228" t="s">
        <v>309</v>
      </c>
      <c r="C4" s="229" t="s">
        <v>312</v>
      </c>
      <c r="D4" s="230"/>
      <c r="E4" s="460">
        <v>0</v>
      </c>
      <c r="F4" s="460"/>
      <c r="G4" s="460"/>
      <c r="H4" s="460"/>
      <c r="I4" s="460"/>
      <c r="J4" s="460"/>
      <c r="K4" s="460"/>
      <c r="L4" s="460"/>
      <c r="M4" s="460"/>
      <c r="N4" s="460"/>
      <c r="O4" s="460"/>
      <c r="P4" s="209"/>
      <c r="Q4" s="209"/>
      <c r="R4" s="209"/>
      <c r="S4" s="209"/>
      <c r="T4" s="209"/>
      <c r="U4" s="209"/>
      <c r="V4" s="209"/>
    </row>
    <row r="5" spans="1:35" ht="27.75" hidden="1" customHeight="1" x14ac:dyDescent="0.35">
      <c r="A5" s="146" t="s">
        <v>307</v>
      </c>
      <c r="B5" s="461" t="s">
        <v>308</v>
      </c>
      <c r="C5" s="461"/>
      <c r="D5" s="461"/>
      <c r="E5" s="461"/>
      <c r="F5" s="461"/>
      <c r="G5" s="461"/>
      <c r="H5" s="461"/>
      <c r="I5" s="461"/>
      <c r="J5" s="461"/>
      <c r="K5" s="461"/>
      <c r="L5" s="461"/>
      <c r="M5" s="461"/>
      <c r="N5" s="461"/>
      <c r="O5" s="461"/>
      <c r="P5" s="84"/>
      <c r="Q5" s="84"/>
      <c r="R5" s="84"/>
      <c r="S5" s="84"/>
      <c r="T5" s="84"/>
      <c r="U5" s="84"/>
      <c r="V5" s="84"/>
    </row>
    <row r="6" spans="1:35" ht="26.25" hidden="1" customHeight="1" x14ac:dyDescent="0.35">
      <c r="A6" s="146" t="s">
        <v>307</v>
      </c>
      <c r="B6" s="228" t="s">
        <v>309</v>
      </c>
      <c r="C6" s="229" t="s">
        <v>310</v>
      </c>
      <c r="D6" s="230"/>
      <c r="E6" s="231" t="s">
        <v>311</v>
      </c>
      <c r="F6" s="232"/>
      <c r="G6" s="231" t="s">
        <v>311</v>
      </c>
      <c r="H6" s="232"/>
      <c r="I6" s="198" t="s">
        <v>311</v>
      </c>
      <c r="J6" s="199"/>
      <c r="K6" s="198" t="s">
        <v>311</v>
      </c>
      <c r="L6" s="199"/>
      <c r="M6" s="198" t="s">
        <v>311</v>
      </c>
      <c r="N6" s="199"/>
      <c r="O6" s="370">
        <v>0</v>
      </c>
      <c r="P6" s="87"/>
      <c r="Q6" s="87"/>
      <c r="R6" s="87"/>
      <c r="S6" s="87"/>
      <c r="T6" s="87"/>
      <c r="U6" s="87"/>
      <c r="V6" s="87"/>
    </row>
    <row r="7" spans="1:35" ht="30.75" hidden="1" customHeight="1" x14ac:dyDescent="0.35">
      <c r="A7" s="146" t="s">
        <v>307</v>
      </c>
      <c r="B7" s="228" t="s">
        <v>387</v>
      </c>
      <c r="C7" s="229" t="s">
        <v>310</v>
      </c>
      <c r="D7" s="230"/>
      <c r="E7" s="231" t="s">
        <v>311</v>
      </c>
      <c r="F7" s="232"/>
      <c r="G7" s="231" t="s">
        <v>311</v>
      </c>
      <c r="H7" s="232"/>
      <c r="I7" s="198" t="s">
        <v>311</v>
      </c>
      <c r="J7" s="199"/>
      <c r="K7" s="198" t="s">
        <v>311</v>
      </c>
      <c r="L7" s="199"/>
      <c r="M7" s="198" t="s">
        <v>311</v>
      </c>
      <c r="N7" s="199"/>
      <c r="O7" s="370">
        <v>0</v>
      </c>
      <c r="P7" s="87"/>
      <c r="Q7" s="87"/>
      <c r="R7" s="87"/>
      <c r="S7" s="87"/>
      <c r="T7" s="87"/>
      <c r="U7" s="87"/>
      <c r="V7" s="87"/>
    </row>
    <row r="8" spans="1:35" ht="26.25" hidden="1" customHeight="1" x14ac:dyDescent="0.35">
      <c r="A8" s="146" t="s">
        <v>307</v>
      </c>
      <c r="B8" s="228" t="s">
        <v>309</v>
      </c>
      <c r="C8" s="229" t="s">
        <v>551</v>
      </c>
      <c r="D8" s="230"/>
      <c r="E8" s="233"/>
      <c r="F8" s="234"/>
      <c r="G8" s="233"/>
      <c r="H8" s="234"/>
      <c r="I8" s="233"/>
      <c r="J8" s="234"/>
      <c r="K8" s="233"/>
      <c r="L8" s="234"/>
      <c r="M8" s="233"/>
      <c r="N8" s="234"/>
      <c r="O8" s="230"/>
      <c r="P8" s="87"/>
      <c r="Q8" s="87"/>
      <c r="R8" s="87"/>
      <c r="S8" s="87"/>
      <c r="T8" s="87"/>
      <c r="U8" s="87"/>
      <c r="V8" s="87"/>
    </row>
    <row r="9" spans="1:35" s="8" customFormat="1" ht="18" customHeight="1" x14ac:dyDescent="0.35">
      <c r="A9" s="146"/>
      <c r="B9" s="459">
        <f ca="1">IFERROR(Q9/P9,0)</f>
        <v>0.2857142857142857</v>
      </c>
      <c r="C9" s="459"/>
      <c r="D9" s="459"/>
      <c r="E9" s="459"/>
      <c r="F9" s="459"/>
      <c r="G9" s="459"/>
      <c r="H9" s="459"/>
      <c r="I9" s="459"/>
      <c r="J9" s="459"/>
      <c r="K9" s="459"/>
      <c r="L9" s="459"/>
      <c r="M9" s="459"/>
      <c r="N9" s="459"/>
      <c r="O9" s="459"/>
      <c r="P9" s="211">
        <f t="array" aca="1" ref="P9" ca="1">SUM(--(FREQUENCY(IF(SUBTOTAL(103,OFFSET($A$11:$A$79,MATCH(ROW($A$11:$A$79),ROW($A$11:$A$79))-1,0,1)),COUNTIF($A$11:$A$79,"&lt;"&amp;$A$11:$A$79),""),COUNTIF($A$11:$A$79,"&lt;"&amp;$A$11:$A$79))&gt;0))</f>
        <v>28</v>
      </c>
      <c r="Q9" s="211">
        <f t="array" aca="1" ref="Q9" ca="1">SUM(--(FREQUENCY(IF(SUBTOTAL(103,OFFSET($A$11:$A$79,MATCH(ROW($A$11:$A$79),ROW($A$11:$A$79))-1,0,1))*($Q$11:$Q$79&lt;&gt;""),COUNTIF($A$11:$A$79,"&lt;"&amp;$A$11:$A$79),""),COUNTIF($A$11:$A$79,"&lt;"&amp;$A$11:$A$79))&gt;0))</f>
        <v>8</v>
      </c>
      <c r="R9" s="210"/>
      <c r="S9" s="210"/>
      <c r="T9" s="210"/>
      <c r="U9" s="210"/>
      <c r="V9" s="210"/>
      <c r="X9" s="260"/>
      <c r="Y9" s="260"/>
      <c r="Z9" s="260"/>
      <c r="AA9" s="260"/>
      <c r="AB9" s="260"/>
      <c r="AC9" s="260"/>
      <c r="AD9" s="260"/>
      <c r="AE9" s="260"/>
      <c r="AF9" s="260"/>
      <c r="AG9" s="260"/>
      <c r="AH9" s="260"/>
      <c r="AI9" s="260"/>
    </row>
    <row r="10" spans="1:35" ht="26.25" customHeight="1" x14ac:dyDescent="0.35">
      <c r="A10" s="20"/>
      <c r="B10" s="374" t="s">
        <v>389</v>
      </c>
      <c r="C10" s="462" t="s">
        <v>310</v>
      </c>
      <c r="D10" s="462"/>
      <c r="E10" s="154" t="s">
        <v>390</v>
      </c>
      <c r="F10" s="149"/>
      <c r="G10" s="149"/>
      <c r="H10" s="149"/>
      <c r="I10" s="149"/>
      <c r="J10" s="149"/>
      <c r="K10" s="149"/>
      <c r="L10" s="149"/>
      <c r="M10" s="149"/>
      <c r="N10" s="149"/>
      <c r="O10" s="462" t="s">
        <v>391</v>
      </c>
      <c r="P10" s="462"/>
      <c r="Q10" s="84"/>
      <c r="R10" s="84"/>
      <c r="S10" s="84"/>
      <c r="T10" s="84"/>
      <c r="U10" s="84"/>
      <c r="V10" s="84"/>
      <c r="X10" s="374" t="s">
        <v>552</v>
      </c>
      <c r="Y10" s="269"/>
      <c r="Z10" s="269"/>
      <c r="AA10" s="269"/>
    </row>
    <row r="11" spans="1:35" x14ac:dyDescent="0.35">
      <c r="A11" s="146"/>
      <c r="B11" s="461" t="s">
        <v>553</v>
      </c>
      <c r="C11" s="461"/>
      <c r="D11" s="461"/>
      <c r="E11" s="461"/>
      <c r="F11" s="461"/>
      <c r="G11" s="461"/>
      <c r="H11" s="461"/>
      <c r="I11" s="461"/>
      <c r="J11" s="461"/>
      <c r="K11" s="461"/>
      <c r="L11" s="461"/>
      <c r="M11" s="461"/>
      <c r="N11" s="461"/>
      <c r="O11" s="461"/>
      <c r="P11" s="84" t="s">
        <v>314</v>
      </c>
      <c r="Q11" s="84"/>
      <c r="R11" s="84"/>
      <c r="S11" s="84"/>
      <c r="T11" s="84"/>
      <c r="U11" s="84"/>
      <c r="V11" s="84"/>
    </row>
    <row r="12" spans="1:35" ht="24.5" customHeight="1" x14ac:dyDescent="0.35">
      <c r="A12" s="21" t="s">
        <v>554</v>
      </c>
      <c r="B12" s="228" t="s">
        <v>555</v>
      </c>
      <c r="C12" s="229" t="s">
        <v>556</v>
      </c>
      <c r="D12" s="230"/>
      <c r="E12" s="460">
        <v>0</v>
      </c>
      <c r="F12" s="460"/>
      <c r="G12" s="460"/>
      <c r="H12" s="460"/>
      <c r="I12" s="460"/>
      <c r="J12" s="460"/>
      <c r="K12" s="460"/>
      <c r="L12" s="460"/>
      <c r="M12" s="460"/>
      <c r="N12" s="460"/>
      <c r="O12" s="460"/>
      <c r="P12" s="209" t="s">
        <v>314</v>
      </c>
      <c r="Q12" s="209" t="str">
        <f t="shared" ref="Q12:Q17" si="0">IF($E12=0,"No","Yes")</f>
        <v>No</v>
      </c>
      <c r="R12" s="209"/>
      <c r="S12" s="209"/>
      <c r="T12" s="209"/>
      <c r="U12" s="209"/>
      <c r="V12" s="209"/>
    </row>
    <row r="13" spans="1:35" ht="24.5" customHeight="1" x14ac:dyDescent="0.35">
      <c r="A13" s="21" t="s">
        <v>557</v>
      </c>
      <c r="B13" s="228" t="s">
        <v>558</v>
      </c>
      <c r="C13" s="229" t="s">
        <v>559</v>
      </c>
      <c r="D13" s="230"/>
      <c r="E13" s="460">
        <v>0</v>
      </c>
      <c r="F13" s="460"/>
      <c r="G13" s="460"/>
      <c r="H13" s="460"/>
      <c r="I13" s="460"/>
      <c r="J13" s="460"/>
      <c r="K13" s="460"/>
      <c r="L13" s="460"/>
      <c r="M13" s="460"/>
      <c r="N13" s="460"/>
      <c r="O13" s="460"/>
      <c r="P13" s="209" t="s">
        <v>314</v>
      </c>
      <c r="Q13" s="209" t="str">
        <f t="shared" si="0"/>
        <v>No</v>
      </c>
      <c r="R13" s="209"/>
      <c r="S13" s="209"/>
      <c r="T13" s="209"/>
      <c r="U13" s="209"/>
      <c r="V13" s="209"/>
    </row>
    <row r="14" spans="1:35" ht="24.5" customHeight="1" thickBot="1" x14ac:dyDescent="0.4">
      <c r="A14" s="21" t="s">
        <v>560</v>
      </c>
      <c r="B14" s="228" t="s">
        <v>561</v>
      </c>
      <c r="C14" s="229" t="s">
        <v>562</v>
      </c>
      <c r="D14" s="230"/>
      <c r="E14" s="460">
        <v>0</v>
      </c>
      <c r="F14" s="460"/>
      <c r="G14" s="460"/>
      <c r="H14" s="460"/>
      <c r="I14" s="460"/>
      <c r="J14" s="460"/>
      <c r="K14" s="460"/>
      <c r="L14" s="460"/>
      <c r="M14" s="460"/>
      <c r="N14" s="460"/>
      <c r="O14" s="460"/>
      <c r="P14" s="209" t="s">
        <v>314</v>
      </c>
      <c r="Q14" s="209" t="str">
        <f t="shared" si="0"/>
        <v>No</v>
      </c>
      <c r="R14" s="209"/>
      <c r="S14" s="209"/>
      <c r="T14" s="209"/>
      <c r="U14" s="209"/>
      <c r="V14" s="209"/>
    </row>
    <row r="15" spans="1:35" ht="25.65" customHeight="1" thickTop="1" thickBot="1" x14ac:dyDescent="0.4">
      <c r="A15" s="21" t="s">
        <v>563</v>
      </c>
      <c r="B15" s="228" t="s">
        <v>564</v>
      </c>
      <c r="C15" s="229" t="s">
        <v>565</v>
      </c>
      <c r="D15" s="230"/>
      <c r="E15" s="460">
        <v>0</v>
      </c>
      <c r="F15" s="460"/>
      <c r="G15" s="460"/>
      <c r="H15" s="460"/>
      <c r="I15" s="460"/>
      <c r="J15" s="460"/>
      <c r="K15" s="460"/>
      <c r="L15" s="460"/>
      <c r="M15" s="460"/>
      <c r="N15" s="460"/>
      <c r="O15" s="460"/>
      <c r="P15" s="209" t="s">
        <v>314</v>
      </c>
      <c r="Q15" s="209" t="str">
        <f t="shared" si="0"/>
        <v>No</v>
      </c>
      <c r="R15" s="209"/>
      <c r="S15" s="209"/>
      <c r="T15" s="209"/>
      <c r="U15" s="209"/>
      <c r="V15" s="209"/>
      <c r="X15" s="285" t="str">
        <f>HYPERLINK("http://magic.defra.gov.uk/MagicMap.aspx","Magic")</f>
        <v>Magic</v>
      </c>
    </row>
    <row r="16" spans="1:35" ht="25.65" customHeight="1" thickTop="1" thickBot="1" x14ac:dyDescent="0.4">
      <c r="A16" s="21" t="s">
        <v>566</v>
      </c>
      <c r="B16" s="228" t="s">
        <v>567</v>
      </c>
      <c r="C16" s="229" t="s">
        <v>568</v>
      </c>
      <c r="D16" s="230"/>
      <c r="E16" s="460">
        <v>0</v>
      </c>
      <c r="F16" s="460"/>
      <c r="G16" s="460"/>
      <c r="H16" s="460"/>
      <c r="I16" s="460"/>
      <c r="J16" s="460"/>
      <c r="K16" s="460"/>
      <c r="L16" s="460"/>
      <c r="M16" s="460"/>
      <c r="N16" s="460"/>
      <c r="O16" s="460"/>
      <c r="P16" s="209" t="s">
        <v>314</v>
      </c>
      <c r="Q16" s="209" t="str">
        <f t="shared" si="0"/>
        <v>No</v>
      </c>
      <c r="R16" s="209"/>
      <c r="S16" s="209"/>
      <c r="T16" s="209"/>
      <c r="U16" s="209"/>
      <c r="V16" s="209"/>
      <c r="X16" s="285" t="str">
        <f>HYPERLINK("http://magic.defra.gov.uk/MagicMap.aspx","Magic")</f>
        <v>Magic</v>
      </c>
    </row>
    <row r="17" spans="1:26" ht="25.65" customHeight="1" thickTop="1" thickBot="1" x14ac:dyDescent="0.4">
      <c r="A17" s="21" t="s">
        <v>569</v>
      </c>
      <c r="B17" s="228" t="s">
        <v>570</v>
      </c>
      <c r="C17" s="229" t="s">
        <v>571</v>
      </c>
      <c r="D17" s="230"/>
      <c r="E17" s="460">
        <v>0</v>
      </c>
      <c r="F17" s="460"/>
      <c r="G17" s="460"/>
      <c r="H17" s="460"/>
      <c r="I17" s="460"/>
      <c r="J17" s="460"/>
      <c r="K17" s="460"/>
      <c r="L17" s="460"/>
      <c r="M17" s="460"/>
      <c r="N17" s="460"/>
      <c r="O17" s="460"/>
      <c r="P17" s="209" t="s">
        <v>314</v>
      </c>
      <c r="Q17" s="209" t="str">
        <f t="shared" si="0"/>
        <v>No</v>
      </c>
      <c r="R17" s="209"/>
      <c r="S17" s="209"/>
      <c r="T17" s="209"/>
      <c r="U17" s="209"/>
      <c r="V17" s="209"/>
      <c r="X17" s="285" t="str">
        <f>HYPERLINK("https://members.parliament.uk/FindYourMP","Find my MP")</f>
        <v>Find my MP</v>
      </c>
    </row>
    <row r="18" spans="1:26" ht="25" customHeight="1" thickTop="1" x14ac:dyDescent="0.35">
      <c r="A18" s="146" t="s">
        <v>572</v>
      </c>
      <c r="B18" s="228" t="s">
        <v>573</v>
      </c>
      <c r="C18" s="229" t="s">
        <v>574</v>
      </c>
      <c r="D18" s="230"/>
      <c r="E18" s="231">
        <v>0</v>
      </c>
      <c r="F18" s="232" t="s">
        <v>300</v>
      </c>
      <c r="G18" s="231">
        <v>0</v>
      </c>
      <c r="H18" s="232" t="s">
        <v>301</v>
      </c>
      <c r="I18" s="198" t="s">
        <v>302</v>
      </c>
      <c r="J18" s="199" t="s">
        <v>302</v>
      </c>
      <c r="K18" s="198" t="s">
        <v>302</v>
      </c>
      <c r="L18" s="199" t="s">
        <v>302</v>
      </c>
      <c r="M18" s="198" t="s">
        <v>302</v>
      </c>
      <c r="N18" s="199" t="s">
        <v>302</v>
      </c>
      <c r="O18" s="385">
        <v>0</v>
      </c>
      <c r="P18" s="87" t="s">
        <v>314</v>
      </c>
      <c r="Q18" s="87"/>
      <c r="R18" s="87"/>
      <c r="S18" s="87"/>
      <c r="T18" s="87"/>
      <c r="U18" s="87"/>
      <c r="V18" s="87"/>
    </row>
    <row r="19" spans="1:26" ht="15" thickBot="1" x14ac:dyDescent="0.4">
      <c r="A19" s="146"/>
      <c r="B19" s="461" t="s">
        <v>93</v>
      </c>
      <c r="C19" s="461"/>
      <c r="D19" s="461"/>
      <c r="E19" s="461"/>
      <c r="F19" s="461"/>
      <c r="G19" s="461"/>
      <c r="H19" s="461"/>
      <c r="I19" s="461"/>
      <c r="J19" s="461"/>
      <c r="K19" s="461"/>
      <c r="L19" s="461"/>
      <c r="M19" s="461"/>
      <c r="N19" s="461"/>
      <c r="O19" s="461"/>
      <c r="P19" s="84" t="s">
        <v>314</v>
      </c>
      <c r="Q19" s="84"/>
      <c r="R19" s="84"/>
      <c r="S19" s="84"/>
      <c r="T19" s="84"/>
      <c r="U19" s="84"/>
      <c r="V19" s="84"/>
    </row>
    <row r="20" spans="1:26" ht="80.25" customHeight="1" thickTop="1" thickBot="1" x14ac:dyDescent="0.4">
      <c r="A20" s="146" t="s">
        <v>575</v>
      </c>
      <c r="B20" s="228" t="s">
        <v>576</v>
      </c>
      <c r="C20" s="229" t="s">
        <v>577</v>
      </c>
      <c r="D20" s="230"/>
      <c r="E20" s="231">
        <v>0</v>
      </c>
      <c r="F20" s="232" t="s">
        <v>300</v>
      </c>
      <c r="G20" s="231">
        <v>0</v>
      </c>
      <c r="H20" s="232" t="s">
        <v>301</v>
      </c>
      <c r="I20" s="198" t="s">
        <v>302</v>
      </c>
      <c r="J20" s="199" t="s">
        <v>302</v>
      </c>
      <c r="K20" s="198" t="s">
        <v>302</v>
      </c>
      <c r="L20" s="199" t="s">
        <v>302</v>
      </c>
      <c r="M20" s="198" t="s">
        <v>302</v>
      </c>
      <c r="N20" s="199" t="s">
        <v>302</v>
      </c>
      <c r="O20" s="385">
        <v>0</v>
      </c>
      <c r="P20" s="87" t="s">
        <v>314</v>
      </c>
      <c r="Q20" s="87"/>
      <c r="R20" s="87"/>
      <c r="S20" s="87"/>
      <c r="T20" s="87"/>
      <c r="U20" s="87"/>
      <c r="V20" s="87"/>
      <c r="X20" s="285" t="str">
        <f>HYPERLINK("http://grv.corp.ukrail.net/Html5Viewer/Index.html?viewer=GeoRINM_Viewer.GeoRINM_Viewer_html5_v28/#","Geo-RINM")</f>
        <v>Geo-RINM</v>
      </c>
    </row>
    <row r="21" spans="1:26" ht="40" customHeight="1" thickTop="1" thickBot="1" x14ac:dyDescent="0.4">
      <c r="A21" s="146" t="s">
        <v>578</v>
      </c>
      <c r="B21" s="228" t="s">
        <v>579</v>
      </c>
      <c r="C21" s="229" t="s">
        <v>580</v>
      </c>
      <c r="D21" s="230"/>
      <c r="E21" s="231">
        <v>0</v>
      </c>
      <c r="F21" s="232" t="s">
        <v>300</v>
      </c>
      <c r="G21" s="231">
        <v>0</v>
      </c>
      <c r="H21" s="232" t="s">
        <v>301</v>
      </c>
      <c r="I21" s="198" t="s">
        <v>302</v>
      </c>
      <c r="J21" s="199" t="s">
        <v>302</v>
      </c>
      <c r="K21" s="198" t="s">
        <v>302</v>
      </c>
      <c r="L21" s="199" t="s">
        <v>302</v>
      </c>
      <c r="M21" s="198" t="s">
        <v>302</v>
      </c>
      <c r="N21" s="199" t="s">
        <v>302</v>
      </c>
      <c r="O21" s="385">
        <v>0</v>
      </c>
      <c r="P21" s="87" t="s">
        <v>314</v>
      </c>
      <c r="Q21" s="87"/>
      <c r="R21" s="87" t="s">
        <v>581</v>
      </c>
      <c r="S21" s="87" t="s">
        <v>582</v>
      </c>
      <c r="T21" s="87"/>
      <c r="U21" s="87"/>
      <c r="V21" s="87"/>
      <c r="X21" s="285" t="str">
        <f>HYPERLINK("https://networkrail.sharepoint.com/sites/myconnect/ToolsandSites/Pages/ToolsandSites.aspx","National Hazard Directory")</f>
        <v>National Hazard Directory</v>
      </c>
      <c r="Y21" s="285" t="str">
        <f>HYPERLINK("http://grv.corp.ukrail.net/Html5Viewer/Index.html?viewer=GeoRINM_Viewer.GeoRINM_Viewer_html5_v28/#","Geo-RINM")</f>
        <v>Geo-RINM</v>
      </c>
      <c r="Z21" s="285" t="str">
        <f>HYPERLINK("http://magic.defra.gov.uk/MagicMap.aspx","Magic")</f>
        <v>Magic</v>
      </c>
    </row>
    <row r="22" spans="1:26" ht="25" hidden="1" customHeight="1" thickTop="1" thickBot="1" x14ac:dyDescent="0.4">
      <c r="A22" s="146" t="s">
        <v>583</v>
      </c>
      <c r="B22" s="228" t="s">
        <v>584</v>
      </c>
      <c r="C22" s="229" t="s">
        <v>585</v>
      </c>
      <c r="D22" s="230"/>
      <c r="E22" s="231">
        <v>0</v>
      </c>
      <c r="F22" s="232" t="s">
        <v>300</v>
      </c>
      <c r="G22" s="231">
        <v>0</v>
      </c>
      <c r="H22" s="232" t="s">
        <v>301</v>
      </c>
      <c r="I22" s="198" t="s">
        <v>302</v>
      </c>
      <c r="J22" s="199" t="s">
        <v>302</v>
      </c>
      <c r="K22" s="198" t="s">
        <v>302</v>
      </c>
      <c r="L22" s="199" t="s">
        <v>302</v>
      </c>
      <c r="M22" s="198" t="s">
        <v>302</v>
      </c>
      <c r="N22" s="199" t="s">
        <v>302</v>
      </c>
      <c r="O22" s="385">
        <v>0</v>
      </c>
      <c r="P22" s="87"/>
      <c r="Q22" s="87"/>
      <c r="R22" s="87"/>
      <c r="S22" s="87"/>
      <c r="T22" s="87"/>
      <c r="U22" s="87"/>
      <c r="V22" s="87"/>
    </row>
    <row r="23" spans="1:26" ht="25.65" customHeight="1" thickTop="1" thickBot="1" x14ac:dyDescent="0.4">
      <c r="A23" s="146"/>
      <c r="B23" s="228" t="s">
        <v>586</v>
      </c>
      <c r="C23" s="229" t="s">
        <v>587</v>
      </c>
      <c r="D23" s="230"/>
      <c r="E23" s="233"/>
      <c r="F23" s="234"/>
      <c r="G23" s="233"/>
      <c r="H23" s="234"/>
      <c r="I23" s="233"/>
      <c r="J23" s="234"/>
      <c r="K23" s="233"/>
      <c r="L23" s="234"/>
      <c r="M23" s="233"/>
      <c r="N23" s="234"/>
      <c r="O23" s="230"/>
      <c r="P23" s="87" t="s">
        <v>314</v>
      </c>
      <c r="Q23" s="87"/>
      <c r="R23" s="87"/>
      <c r="S23" s="87"/>
      <c r="T23" s="87"/>
      <c r="U23" s="87"/>
      <c r="V23" s="87"/>
      <c r="X23" s="285" t="str">
        <f>HYPERLINK("http://grv.corp.ukrail.net/Html5Viewer/Index.html?viewer=GeoRINM_Viewer.GeoRINM_Viewer_html5_v28/#","Geo-RINM")</f>
        <v>Geo-RINM</v>
      </c>
      <c r="Y23" s="285" t="str">
        <f>HYPERLINK("http://magic.defra.gov.uk/MagicMap.aspx","Magic")</f>
        <v>Magic</v>
      </c>
    </row>
    <row r="24" spans="1:26" ht="25" customHeight="1" thickTop="1" x14ac:dyDescent="0.35">
      <c r="A24" s="146" t="s">
        <v>588</v>
      </c>
      <c r="B24" s="228" t="s">
        <v>589</v>
      </c>
      <c r="C24" s="229" t="s">
        <v>216</v>
      </c>
      <c r="D24" s="230"/>
      <c r="E24" s="231">
        <v>0</v>
      </c>
      <c r="F24" s="302" t="s">
        <v>590</v>
      </c>
      <c r="G24" s="231" t="s">
        <v>302</v>
      </c>
      <c r="H24" s="232" t="s">
        <v>302</v>
      </c>
      <c r="I24" s="198" t="s">
        <v>302</v>
      </c>
      <c r="J24" s="199" t="s">
        <v>302</v>
      </c>
      <c r="K24" s="198" t="s">
        <v>302</v>
      </c>
      <c r="L24" s="199" t="s">
        <v>302</v>
      </c>
      <c r="M24" s="198" t="s">
        <v>302</v>
      </c>
      <c r="N24" s="199" t="s">
        <v>302</v>
      </c>
      <c r="O24" s="385">
        <v>0</v>
      </c>
      <c r="P24" s="87" t="s">
        <v>314</v>
      </c>
      <c r="Q24" s="87"/>
      <c r="R24" s="87" t="s">
        <v>591</v>
      </c>
      <c r="S24" s="87" t="s">
        <v>592</v>
      </c>
      <c r="T24" s="87"/>
      <c r="U24" s="87"/>
      <c r="V24" s="87"/>
    </row>
    <row r="25" spans="1:26" ht="40" hidden="1" customHeight="1" thickTop="1" thickBot="1" x14ac:dyDescent="0.4">
      <c r="A25" s="146" t="s">
        <v>593</v>
      </c>
      <c r="B25" s="228" t="s">
        <v>594</v>
      </c>
      <c r="C25" s="229" t="s">
        <v>595</v>
      </c>
      <c r="D25" s="230"/>
      <c r="E25" s="231">
        <v>0</v>
      </c>
      <c r="F25" s="232" t="s">
        <v>300</v>
      </c>
      <c r="G25" s="231">
        <v>0</v>
      </c>
      <c r="H25" s="232" t="s">
        <v>301</v>
      </c>
      <c r="I25" s="198" t="s">
        <v>302</v>
      </c>
      <c r="J25" s="199" t="s">
        <v>302</v>
      </c>
      <c r="K25" s="198" t="s">
        <v>302</v>
      </c>
      <c r="L25" s="199" t="s">
        <v>302</v>
      </c>
      <c r="M25" s="198" t="s">
        <v>302</v>
      </c>
      <c r="N25" s="199" t="s">
        <v>302</v>
      </c>
      <c r="O25" s="385">
        <v>0</v>
      </c>
      <c r="P25" s="87"/>
      <c r="Q25" s="87"/>
      <c r="R25" s="87" t="s">
        <v>596</v>
      </c>
      <c r="S25" s="87" t="s">
        <v>597</v>
      </c>
      <c r="T25" s="87"/>
      <c r="U25" s="87"/>
      <c r="V25" s="87"/>
      <c r="X25" s="285" t="str">
        <f>HYPERLINK("http://connectdocs/NetworkRail/Documents/Delivery/NetworkOperations/Infrastructure_Maintenance_Services/Environment/SSSIRegisterJan2013.xls","Register of SSSIs on NR land")</f>
        <v>Register of SSSIs on NR land</v>
      </c>
    </row>
    <row r="26" spans="1:26" ht="54.5" hidden="1" customHeight="1" thickTop="1" thickBot="1" x14ac:dyDescent="0.4">
      <c r="A26" s="146" t="s">
        <v>598</v>
      </c>
      <c r="B26" s="228" t="s">
        <v>599</v>
      </c>
      <c r="C26" s="229" t="s">
        <v>600</v>
      </c>
      <c r="D26" s="230"/>
      <c r="E26" s="231">
        <v>0</v>
      </c>
      <c r="F26" s="232" t="s">
        <v>300</v>
      </c>
      <c r="G26" s="231">
        <v>0</v>
      </c>
      <c r="H26" s="232" t="s">
        <v>301</v>
      </c>
      <c r="I26" s="198" t="s">
        <v>302</v>
      </c>
      <c r="J26" s="199" t="s">
        <v>302</v>
      </c>
      <c r="K26" s="198" t="s">
        <v>302</v>
      </c>
      <c r="L26" s="199" t="s">
        <v>302</v>
      </c>
      <c r="M26" s="198" t="s">
        <v>302</v>
      </c>
      <c r="N26" s="199" t="s">
        <v>302</v>
      </c>
      <c r="O26" s="385">
        <v>0</v>
      </c>
      <c r="P26" s="87"/>
      <c r="Q26" s="87"/>
      <c r="R26" s="87"/>
      <c r="S26" s="87"/>
      <c r="T26" s="87"/>
      <c r="U26" s="87"/>
      <c r="V26" s="87"/>
      <c r="X26" s="285" t="str">
        <f>HYPERLINK("https://sddata.hub.networkrail.co.uk/Enviroment/Forms/AllItems.aspx?RootFolder=%2FEnviroment%2FSite%20Management%20Statements&amp;FolderCTID=0x012000FB9F7BACE3C81643A83B95403574EB51&amp;View=%7B4860448E%2D5285%2D40C4%2D97DB%2D1F16E4BF0E62%7D","Site Management Statements (England only)")</f>
        <v>Site Management Statements (England only)</v>
      </c>
    </row>
    <row r="27" spans="1:26" ht="25" customHeight="1" x14ac:dyDescent="0.35">
      <c r="A27" s="146" t="s">
        <v>588</v>
      </c>
      <c r="B27" s="228" t="s">
        <v>601</v>
      </c>
      <c r="C27" s="229" t="s">
        <v>220</v>
      </c>
      <c r="D27" s="230"/>
      <c r="E27" s="231">
        <v>0</v>
      </c>
      <c r="F27" s="302" t="s">
        <v>590</v>
      </c>
      <c r="G27" s="231" t="s">
        <v>302</v>
      </c>
      <c r="H27" s="232" t="s">
        <v>302</v>
      </c>
      <c r="I27" s="198" t="s">
        <v>302</v>
      </c>
      <c r="J27" s="199" t="s">
        <v>302</v>
      </c>
      <c r="K27" s="198" t="s">
        <v>302</v>
      </c>
      <c r="L27" s="199" t="s">
        <v>302</v>
      </c>
      <c r="M27" s="198" t="s">
        <v>302</v>
      </c>
      <c r="N27" s="199" t="s">
        <v>302</v>
      </c>
      <c r="O27" s="385">
        <v>0</v>
      </c>
      <c r="P27" s="87" t="s">
        <v>314</v>
      </c>
      <c r="Q27" s="87"/>
      <c r="R27" s="87"/>
      <c r="S27" s="87"/>
      <c r="T27" s="87"/>
      <c r="U27" s="87"/>
      <c r="V27" s="87"/>
    </row>
    <row r="28" spans="1:26" ht="24.5" customHeight="1" x14ac:dyDescent="0.35">
      <c r="A28" s="146" t="s">
        <v>588</v>
      </c>
      <c r="B28" s="228" t="s">
        <v>602</v>
      </c>
      <c r="C28" s="229" t="s">
        <v>603</v>
      </c>
      <c r="D28" s="230"/>
      <c r="E28" s="231">
        <v>0</v>
      </c>
      <c r="F28" s="302" t="s">
        <v>590</v>
      </c>
      <c r="G28" s="231" t="s">
        <v>302</v>
      </c>
      <c r="H28" s="232" t="s">
        <v>302</v>
      </c>
      <c r="I28" s="198" t="s">
        <v>302</v>
      </c>
      <c r="J28" s="199" t="s">
        <v>302</v>
      </c>
      <c r="K28" s="198" t="s">
        <v>302</v>
      </c>
      <c r="L28" s="199" t="s">
        <v>302</v>
      </c>
      <c r="M28" s="198" t="s">
        <v>302</v>
      </c>
      <c r="N28" s="199" t="s">
        <v>302</v>
      </c>
      <c r="O28" s="385">
        <v>0</v>
      </c>
      <c r="P28" s="87" t="s">
        <v>314</v>
      </c>
      <c r="Q28" s="87"/>
      <c r="R28" s="87"/>
      <c r="S28" s="87"/>
      <c r="T28" s="87"/>
      <c r="U28" s="87"/>
      <c r="V28" s="87"/>
    </row>
    <row r="29" spans="1:26" ht="24.5" customHeight="1" x14ac:dyDescent="0.35">
      <c r="A29" s="146" t="s">
        <v>588</v>
      </c>
      <c r="B29" s="228" t="s">
        <v>604</v>
      </c>
      <c r="C29" s="229" t="s">
        <v>210</v>
      </c>
      <c r="D29" s="230"/>
      <c r="E29" s="231">
        <v>0</v>
      </c>
      <c r="F29" s="302" t="s">
        <v>590</v>
      </c>
      <c r="G29" s="231" t="s">
        <v>302</v>
      </c>
      <c r="H29" s="232" t="s">
        <v>302</v>
      </c>
      <c r="I29" s="198" t="s">
        <v>302</v>
      </c>
      <c r="J29" s="199" t="s">
        <v>302</v>
      </c>
      <c r="K29" s="198" t="s">
        <v>302</v>
      </c>
      <c r="L29" s="199" t="s">
        <v>302</v>
      </c>
      <c r="M29" s="198" t="s">
        <v>302</v>
      </c>
      <c r="N29" s="199" t="s">
        <v>302</v>
      </c>
      <c r="O29" s="385">
        <v>0</v>
      </c>
      <c r="P29" s="87" t="s">
        <v>314</v>
      </c>
      <c r="Q29" s="87"/>
      <c r="R29" s="87"/>
      <c r="S29" s="87"/>
      <c r="T29" s="87"/>
      <c r="U29" s="87"/>
      <c r="V29" s="87"/>
    </row>
    <row r="30" spans="1:26" ht="24.5" customHeight="1" x14ac:dyDescent="0.35">
      <c r="A30" s="146" t="s">
        <v>588</v>
      </c>
      <c r="B30" s="228" t="s">
        <v>605</v>
      </c>
      <c r="C30" s="229" t="s">
        <v>606</v>
      </c>
      <c r="D30" s="230"/>
      <c r="E30" s="231">
        <v>0</v>
      </c>
      <c r="F30" s="302" t="s">
        <v>590</v>
      </c>
      <c r="G30" s="231" t="s">
        <v>302</v>
      </c>
      <c r="H30" s="232" t="s">
        <v>302</v>
      </c>
      <c r="I30" s="198" t="s">
        <v>302</v>
      </c>
      <c r="J30" s="199" t="s">
        <v>302</v>
      </c>
      <c r="K30" s="198" t="s">
        <v>302</v>
      </c>
      <c r="L30" s="199" t="s">
        <v>302</v>
      </c>
      <c r="M30" s="198" t="s">
        <v>302</v>
      </c>
      <c r="N30" s="199" t="s">
        <v>302</v>
      </c>
      <c r="O30" s="385">
        <v>0</v>
      </c>
      <c r="P30" s="87" t="s">
        <v>314</v>
      </c>
      <c r="Q30" s="87"/>
      <c r="R30" s="87"/>
      <c r="S30" s="87"/>
      <c r="T30" s="87"/>
      <c r="U30" s="87"/>
      <c r="V30" s="87"/>
    </row>
    <row r="31" spans="1:26" ht="24.5" customHeight="1" x14ac:dyDescent="0.35">
      <c r="A31" s="146" t="s">
        <v>588</v>
      </c>
      <c r="B31" s="228" t="s">
        <v>607</v>
      </c>
      <c r="C31" s="229" t="s">
        <v>608</v>
      </c>
      <c r="D31" s="230"/>
      <c r="E31" s="231">
        <v>0</v>
      </c>
      <c r="F31" s="302" t="s">
        <v>590</v>
      </c>
      <c r="G31" s="231" t="s">
        <v>302</v>
      </c>
      <c r="H31" s="232" t="s">
        <v>302</v>
      </c>
      <c r="I31" s="198" t="s">
        <v>302</v>
      </c>
      <c r="J31" s="199" t="s">
        <v>302</v>
      </c>
      <c r="K31" s="198" t="s">
        <v>302</v>
      </c>
      <c r="L31" s="199" t="s">
        <v>302</v>
      </c>
      <c r="M31" s="198" t="s">
        <v>302</v>
      </c>
      <c r="N31" s="199" t="s">
        <v>302</v>
      </c>
      <c r="O31" s="385">
        <v>0</v>
      </c>
      <c r="P31" s="87" t="s">
        <v>314</v>
      </c>
      <c r="Q31" s="87"/>
      <c r="R31" s="87"/>
      <c r="S31" s="87"/>
      <c r="T31" s="87"/>
      <c r="U31" s="87"/>
      <c r="V31" s="87"/>
    </row>
    <row r="32" spans="1:26" ht="24.5" customHeight="1" thickBot="1" x14ac:dyDescent="0.4">
      <c r="A32" s="146" t="s">
        <v>588</v>
      </c>
      <c r="B32" s="228" t="s">
        <v>609</v>
      </c>
      <c r="C32" s="229" t="s">
        <v>610</v>
      </c>
      <c r="D32" s="230"/>
      <c r="E32" s="231">
        <v>0</v>
      </c>
      <c r="F32" s="302" t="s">
        <v>590</v>
      </c>
      <c r="G32" s="231" t="s">
        <v>302</v>
      </c>
      <c r="H32" s="232" t="s">
        <v>302</v>
      </c>
      <c r="I32" s="198" t="s">
        <v>302</v>
      </c>
      <c r="J32" s="199" t="s">
        <v>302</v>
      </c>
      <c r="K32" s="198" t="s">
        <v>302</v>
      </c>
      <c r="L32" s="199" t="s">
        <v>302</v>
      </c>
      <c r="M32" s="198" t="s">
        <v>302</v>
      </c>
      <c r="N32" s="199" t="s">
        <v>302</v>
      </c>
      <c r="O32" s="385">
        <v>0</v>
      </c>
      <c r="P32" s="87" t="s">
        <v>314</v>
      </c>
      <c r="Q32" s="87"/>
      <c r="R32" s="87"/>
      <c r="S32" s="87"/>
      <c r="T32" s="87"/>
      <c r="U32" s="87"/>
      <c r="V32" s="87"/>
    </row>
    <row r="33" spans="1:27" ht="25.65" customHeight="1" thickTop="1" thickBot="1" x14ac:dyDescent="0.4">
      <c r="A33" s="146" t="s">
        <v>588</v>
      </c>
      <c r="B33" s="228" t="s">
        <v>611</v>
      </c>
      <c r="C33" s="229" t="s">
        <v>612</v>
      </c>
      <c r="D33" s="230"/>
      <c r="E33" s="231">
        <v>0</v>
      </c>
      <c r="F33" s="302" t="s">
        <v>590</v>
      </c>
      <c r="G33" s="231" t="s">
        <v>302</v>
      </c>
      <c r="H33" s="232" t="s">
        <v>302</v>
      </c>
      <c r="I33" s="198" t="s">
        <v>302</v>
      </c>
      <c r="J33" s="199" t="s">
        <v>302</v>
      </c>
      <c r="K33" s="198" t="s">
        <v>302</v>
      </c>
      <c r="L33" s="199" t="s">
        <v>302</v>
      </c>
      <c r="M33" s="198" t="s">
        <v>302</v>
      </c>
      <c r="N33" s="199" t="s">
        <v>302</v>
      </c>
      <c r="O33" s="385">
        <v>0</v>
      </c>
      <c r="P33" s="87" t="s">
        <v>314</v>
      </c>
      <c r="Q33" s="87"/>
      <c r="R33" s="87"/>
      <c r="S33" s="87"/>
      <c r="T33" s="87"/>
      <c r="U33" s="87"/>
      <c r="V33" s="87"/>
      <c r="X33" s="357" t="str">
        <f>HYPERLINK("https://www.alerc.org.uk/find-an-lerc-map.html","find a LERC map")</f>
        <v>find a LERC map</v>
      </c>
      <c r="Y33" s="357" t="str">
        <f>HYPERLINK("https://www.planningportal.co.uk/","Planning Portal")</f>
        <v>Planning Portal</v>
      </c>
    </row>
    <row r="34" spans="1:27" ht="25" customHeight="1" thickTop="1" x14ac:dyDescent="0.35">
      <c r="A34" s="21" t="s">
        <v>588</v>
      </c>
      <c r="B34" s="228" t="s">
        <v>613</v>
      </c>
      <c r="C34" s="229" t="s">
        <v>614</v>
      </c>
      <c r="D34" s="230"/>
      <c r="E34" s="460">
        <v>0</v>
      </c>
      <c r="F34" s="460"/>
      <c r="G34" s="460"/>
      <c r="H34" s="460"/>
      <c r="I34" s="460"/>
      <c r="J34" s="460"/>
      <c r="K34" s="460"/>
      <c r="L34" s="460"/>
      <c r="M34" s="460"/>
      <c r="N34" s="460"/>
      <c r="O34" s="460"/>
      <c r="P34" s="209" t="s">
        <v>314</v>
      </c>
      <c r="Q34" s="209" t="str">
        <f>IF($E34=0,"No","Yes")</f>
        <v>No</v>
      </c>
      <c r="R34" s="209"/>
      <c r="S34" s="209"/>
      <c r="T34" s="209"/>
      <c r="U34" s="209"/>
      <c r="V34" s="209"/>
    </row>
    <row r="35" spans="1:27" ht="24.5" customHeight="1" thickBot="1" x14ac:dyDescent="0.4">
      <c r="A35" s="146" t="s">
        <v>588</v>
      </c>
      <c r="B35" s="228" t="s">
        <v>615</v>
      </c>
      <c r="C35" s="229" t="s">
        <v>616</v>
      </c>
      <c r="D35" s="230"/>
      <c r="E35" s="231">
        <v>0</v>
      </c>
      <c r="F35" s="302" t="s">
        <v>590</v>
      </c>
      <c r="G35" s="231" t="s">
        <v>302</v>
      </c>
      <c r="H35" s="232" t="s">
        <v>302</v>
      </c>
      <c r="I35" s="198" t="s">
        <v>302</v>
      </c>
      <c r="J35" s="199" t="s">
        <v>302</v>
      </c>
      <c r="K35" s="198" t="s">
        <v>302</v>
      </c>
      <c r="L35" s="199" t="s">
        <v>302</v>
      </c>
      <c r="M35" s="198" t="s">
        <v>302</v>
      </c>
      <c r="N35" s="199" t="s">
        <v>302</v>
      </c>
      <c r="O35" s="385">
        <v>0</v>
      </c>
      <c r="P35" s="87" t="s">
        <v>314</v>
      </c>
      <c r="Q35" s="87"/>
      <c r="R35" s="87"/>
      <c r="S35" s="87"/>
      <c r="T35" s="87"/>
      <c r="U35" s="87"/>
      <c r="V35" s="87"/>
    </row>
    <row r="36" spans="1:27" ht="40" customHeight="1" thickTop="1" thickBot="1" x14ac:dyDescent="0.4">
      <c r="A36" s="146" t="s">
        <v>617</v>
      </c>
      <c r="B36" s="228" t="s">
        <v>618</v>
      </c>
      <c r="C36" s="229" t="s">
        <v>619</v>
      </c>
      <c r="D36" s="230"/>
      <c r="E36" s="231">
        <v>0</v>
      </c>
      <c r="F36" s="232" t="s">
        <v>300</v>
      </c>
      <c r="G36" s="231">
        <v>0</v>
      </c>
      <c r="H36" s="232" t="s">
        <v>301</v>
      </c>
      <c r="I36" s="198" t="s">
        <v>302</v>
      </c>
      <c r="J36" s="199" t="s">
        <v>302</v>
      </c>
      <c r="K36" s="198" t="s">
        <v>302</v>
      </c>
      <c r="L36" s="199" t="s">
        <v>302</v>
      </c>
      <c r="M36" s="198" t="s">
        <v>302</v>
      </c>
      <c r="N36" s="199" t="s">
        <v>302</v>
      </c>
      <c r="O36" s="385">
        <v>0</v>
      </c>
      <c r="P36" s="87" t="s">
        <v>314</v>
      </c>
      <c r="Q36" s="87"/>
      <c r="R36" s="87"/>
      <c r="S36" s="87"/>
      <c r="T36" s="87"/>
      <c r="U36" s="87"/>
      <c r="V36" s="87"/>
      <c r="X36" s="285" t="str">
        <f>HYPERLINK("http://magic.defra.gov.uk/MagicMap.aspx","Magic (England)")</f>
        <v>Magic (England)</v>
      </c>
      <c r="Y36" s="285" t="str">
        <f>HYPERLINK("http://lle.gov.wales/map","Lle Map (Wales)")</f>
        <v>Lle Map (Wales)</v>
      </c>
      <c r="Z36" s="285" t="str">
        <f>HYPERLINK("https://map.environment.gov.scot/sewebmap/","Scotland's Environment Maps")</f>
        <v>Scotland's Environment Maps</v>
      </c>
    </row>
    <row r="37" spans="1:27" ht="52.65" customHeight="1" thickTop="1" thickBot="1" x14ac:dyDescent="0.4">
      <c r="A37" s="146" t="s">
        <v>620</v>
      </c>
      <c r="B37" s="228" t="s">
        <v>621</v>
      </c>
      <c r="C37" s="229" t="s">
        <v>622</v>
      </c>
      <c r="D37" s="230"/>
      <c r="E37" s="231">
        <v>0</v>
      </c>
      <c r="F37" s="232" t="s">
        <v>300</v>
      </c>
      <c r="G37" s="231">
        <v>0</v>
      </c>
      <c r="H37" s="232" t="s">
        <v>301</v>
      </c>
      <c r="I37" s="198" t="s">
        <v>302</v>
      </c>
      <c r="J37" s="199" t="s">
        <v>302</v>
      </c>
      <c r="K37" s="198" t="s">
        <v>302</v>
      </c>
      <c r="L37" s="199" t="s">
        <v>302</v>
      </c>
      <c r="M37" s="198" t="s">
        <v>302</v>
      </c>
      <c r="N37" s="199" t="s">
        <v>302</v>
      </c>
      <c r="O37" s="385">
        <v>0</v>
      </c>
      <c r="P37" s="87" t="s">
        <v>314</v>
      </c>
      <c r="Q37" s="87"/>
      <c r="R37" s="87"/>
      <c r="S37" s="87"/>
      <c r="T37" s="87"/>
      <c r="U37" s="87"/>
      <c r="V37" s="87"/>
      <c r="X37" s="285" t="str">
        <f>HYPERLINK("http://grv.corp.ukrail.net/Html5Viewer/Index.html?viewer=GeoRINM_Viewer.GeoRINM_Viewer_html5_v28/#","Geo-RINM")</f>
        <v>Geo-RINM</v>
      </c>
      <c r="Y37" s="285" t="str">
        <f>HYPERLINK("https://networkrail.sharepoint.com/sites/myconnect/ToolsandSites/Pages/ToolsandSites.aspx","National Hazard Directory")</f>
        <v>National Hazard Directory</v>
      </c>
      <c r="Z37" s="357" t="str">
        <f>HYPERLINK("https://www.alerc.org.uk/find-an-lerc-map.html","find a LERC map")</f>
        <v>find a LERC map</v>
      </c>
      <c r="AA37" s="357" t="str">
        <f>HYPERLINK("https://www.planningportal.co.uk/","Planning Portal")</f>
        <v>Planning Portal</v>
      </c>
    </row>
    <row r="38" spans="1:27" ht="94" customHeight="1" thickTop="1" thickBot="1" x14ac:dyDescent="0.4">
      <c r="A38" s="146" t="s">
        <v>623</v>
      </c>
      <c r="B38" s="228" t="s">
        <v>624</v>
      </c>
      <c r="C38" s="229" t="s">
        <v>625</v>
      </c>
      <c r="D38" s="230"/>
      <c r="E38" s="231">
        <v>0</v>
      </c>
      <c r="F38" s="232" t="s">
        <v>300</v>
      </c>
      <c r="G38" s="231">
        <v>0</v>
      </c>
      <c r="H38" s="232" t="s">
        <v>301</v>
      </c>
      <c r="I38" s="198" t="s">
        <v>302</v>
      </c>
      <c r="J38" s="199" t="s">
        <v>302</v>
      </c>
      <c r="K38" s="198" t="s">
        <v>302</v>
      </c>
      <c r="L38" s="199" t="s">
        <v>302</v>
      </c>
      <c r="M38" s="198" t="s">
        <v>302</v>
      </c>
      <c r="N38" s="199" t="s">
        <v>302</v>
      </c>
      <c r="O38" s="385">
        <v>0</v>
      </c>
      <c r="P38" s="87" t="s">
        <v>314</v>
      </c>
      <c r="Q38" s="87"/>
      <c r="R38" s="87"/>
      <c r="S38" s="87"/>
      <c r="T38" s="87"/>
      <c r="U38" s="87"/>
      <c r="V38" s="87"/>
      <c r="X38" s="285" t="str">
        <f>HYPERLINK("http://grv.corp.ukrail.net/Html5Viewer/Index.html?viewer=GeoRINM_Viewer.GeoRINM_Viewer_html5_v28/#","Geo-RINM")</f>
        <v>Geo-RINM</v>
      </c>
      <c r="Y38" s="285" t="str">
        <f>HYPERLINK("https://networkrail.sharepoint.com/sites/myconnect/ToolsandSites/Pages/ToolsandSites.aspx","National Hazard Directory")</f>
        <v>National Hazard Directory</v>
      </c>
    </row>
    <row r="39" spans="1:27" ht="15.5" thickTop="1" thickBot="1" x14ac:dyDescent="0.4">
      <c r="A39" s="146"/>
      <c r="B39" s="461" t="s">
        <v>628</v>
      </c>
      <c r="C39" s="461"/>
      <c r="D39" s="461"/>
      <c r="E39" s="461"/>
      <c r="F39" s="461"/>
      <c r="G39" s="461"/>
      <c r="H39" s="461"/>
      <c r="I39" s="461"/>
      <c r="J39" s="461"/>
      <c r="K39" s="461"/>
      <c r="L39" s="461"/>
      <c r="M39" s="461"/>
      <c r="N39" s="461"/>
      <c r="O39" s="461"/>
      <c r="P39" s="84" t="s">
        <v>314</v>
      </c>
      <c r="Q39" s="84"/>
      <c r="R39" s="84"/>
      <c r="S39" s="84"/>
      <c r="T39" s="84"/>
      <c r="U39" s="84"/>
      <c r="V39" s="84"/>
    </row>
    <row r="40" spans="1:27" ht="66.5" customHeight="1" thickTop="1" thickBot="1" x14ac:dyDescent="0.4">
      <c r="A40" s="146" t="s">
        <v>626</v>
      </c>
      <c r="B40" s="228" t="s">
        <v>630</v>
      </c>
      <c r="C40" s="229" t="s">
        <v>631</v>
      </c>
      <c r="D40" s="230"/>
      <c r="E40" s="231">
        <v>0</v>
      </c>
      <c r="F40" s="232" t="s">
        <v>300</v>
      </c>
      <c r="G40" s="231">
        <v>0</v>
      </c>
      <c r="H40" s="232" t="s">
        <v>301</v>
      </c>
      <c r="I40" s="198" t="s">
        <v>302</v>
      </c>
      <c r="J40" s="199" t="s">
        <v>302</v>
      </c>
      <c r="K40" s="198" t="s">
        <v>302</v>
      </c>
      <c r="L40" s="199" t="s">
        <v>302</v>
      </c>
      <c r="M40" s="198" t="s">
        <v>302</v>
      </c>
      <c r="N40" s="199" t="s">
        <v>302</v>
      </c>
      <c r="O40" s="385">
        <v>0</v>
      </c>
      <c r="P40" s="87" t="s">
        <v>314</v>
      </c>
      <c r="Q40" s="87"/>
      <c r="R40" s="87"/>
      <c r="S40" s="87"/>
      <c r="T40" s="87"/>
      <c r="U40" s="87"/>
      <c r="V40" s="87"/>
      <c r="X40" s="285" t="str">
        <f>HYPERLINK("http://grv.corp.ukrail.net/Html5Viewer/Index.html?viewer=GeoRINM_Viewer.GeoRINM_Viewer_html5_v28/#","Geo-RINM")</f>
        <v>Geo-RINM</v>
      </c>
      <c r="Y40" s="285" t="str">
        <f>HYPERLINK("https://networkrail.sharepoint.com/sites/myconnect/ToolsandSites/Pages/ToolsandSites.aspx","National Hazard Directory")</f>
        <v>National Hazard Directory</v>
      </c>
      <c r="Z40" s="285" t="str">
        <f>HYPERLINK("https://groundsure.io/","Groundsure Enviro Data Viewer")</f>
        <v>Groundsure Enviro Data Viewer</v>
      </c>
    </row>
    <row r="41" spans="1:27" ht="15.5" thickTop="1" thickBot="1" x14ac:dyDescent="0.4">
      <c r="A41" s="146"/>
      <c r="B41" s="461" t="s">
        <v>632</v>
      </c>
      <c r="C41" s="461"/>
      <c r="D41" s="461"/>
      <c r="E41" s="461"/>
      <c r="F41" s="461"/>
      <c r="G41" s="461"/>
      <c r="H41" s="461"/>
      <c r="I41" s="461"/>
      <c r="J41" s="461"/>
      <c r="K41" s="461"/>
      <c r="L41" s="461"/>
      <c r="M41" s="461"/>
      <c r="N41" s="461"/>
      <c r="O41" s="461"/>
      <c r="P41" s="84" t="s">
        <v>314</v>
      </c>
      <c r="Q41" s="84"/>
      <c r="R41" s="84"/>
      <c r="S41" s="84"/>
      <c r="T41" s="84"/>
      <c r="U41" s="84"/>
      <c r="V41" s="84"/>
    </row>
    <row r="42" spans="1:27" ht="52.65" customHeight="1" thickTop="1" thickBot="1" x14ac:dyDescent="0.4">
      <c r="A42" s="146" t="s">
        <v>629</v>
      </c>
      <c r="B42" s="228" t="s">
        <v>634</v>
      </c>
      <c r="C42" s="229" t="s">
        <v>635</v>
      </c>
      <c r="D42" s="230"/>
      <c r="E42" s="231">
        <v>0</v>
      </c>
      <c r="F42" s="232" t="s">
        <v>300</v>
      </c>
      <c r="G42" s="231">
        <v>0</v>
      </c>
      <c r="H42" s="232" t="s">
        <v>301</v>
      </c>
      <c r="I42" s="198" t="s">
        <v>302</v>
      </c>
      <c r="J42" s="199" t="s">
        <v>302</v>
      </c>
      <c r="K42" s="198" t="s">
        <v>302</v>
      </c>
      <c r="L42" s="199" t="s">
        <v>302</v>
      </c>
      <c r="M42" s="198" t="s">
        <v>302</v>
      </c>
      <c r="N42" s="199" t="s">
        <v>302</v>
      </c>
      <c r="O42" s="385">
        <v>0</v>
      </c>
      <c r="P42" s="87" t="s">
        <v>314</v>
      </c>
      <c r="Q42" s="87"/>
      <c r="R42" s="87"/>
      <c r="S42" s="87"/>
      <c r="T42" s="87"/>
      <c r="U42" s="87"/>
      <c r="V42" s="87"/>
      <c r="X42" s="285" t="str">
        <f>HYPERLINK("http://grv.corp.ukrail.net/Html5Viewer/Index.html?viewer=GeoRINM_Viewer.GeoRINM_Viewer_html5_v28/#","Geo-RINM")</f>
        <v>Geo-RINM</v>
      </c>
      <c r="Y42" s="285" t="str">
        <f>HYPERLINK("https://www.google.com/maps","Google Map")</f>
        <v>Google Map</v>
      </c>
    </row>
    <row r="43" spans="1:27" ht="54.5" customHeight="1" thickTop="1" thickBot="1" x14ac:dyDescent="0.4">
      <c r="A43" s="146" t="s">
        <v>633</v>
      </c>
      <c r="B43" s="228" t="s">
        <v>637</v>
      </c>
      <c r="C43" s="229" t="s">
        <v>638</v>
      </c>
      <c r="D43" s="230"/>
      <c r="E43" s="231">
        <v>0</v>
      </c>
      <c r="F43" s="232" t="s">
        <v>300</v>
      </c>
      <c r="G43" s="231">
        <v>0</v>
      </c>
      <c r="H43" s="232" t="s">
        <v>301</v>
      </c>
      <c r="I43" s="198" t="s">
        <v>302</v>
      </c>
      <c r="J43" s="199" t="s">
        <v>302</v>
      </c>
      <c r="K43" s="198" t="s">
        <v>302</v>
      </c>
      <c r="L43" s="199" t="s">
        <v>302</v>
      </c>
      <c r="M43" s="198" t="s">
        <v>302</v>
      </c>
      <c r="N43" s="199" t="s">
        <v>302</v>
      </c>
      <c r="O43" s="385">
        <v>0</v>
      </c>
      <c r="P43" s="87" t="s">
        <v>314</v>
      </c>
      <c r="Q43" s="87"/>
      <c r="R43" s="87"/>
      <c r="S43" s="87"/>
      <c r="T43" s="87"/>
      <c r="U43" s="87"/>
      <c r="V43" s="87"/>
      <c r="X43" s="285" t="str">
        <f>HYPERLINK("http://grv.corp.ukrail.net/Html5Viewer/Index.html?viewer=GeoRINM_Viewer.GeoRINM_Viewer_html5_v28/","England &amp; Wales (Coastal &amp; River Flooding)")</f>
        <v>England &amp; Wales (Coastal &amp; River Flooding)</v>
      </c>
      <c r="Y43" s="285" t="str">
        <f>HYPERLINK("http://grv.corp.ukrail.net/Html5Viewer/Index.html?viewer=GeoRINM_Viewer.GeoRINM_Viewer_html5_v28#","England &amp; Wales (Surface Water Flooding)")</f>
        <v>England &amp; Wales (Surface Water Flooding)</v>
      </c>
      <c r="Z43" s="285" t="str">
        <f>HYPERLINK("http://map.sepa.org.uk/floodmap/map.htm","Scotland (Coastal, River &amp; Surface Water Flooding)")</f>
        <v>Scotland (Coastal, River &amp; Surface Water Flooding)</v>
      </c>
    </row>
    <row r="44" spans="1:27" ht="66.5" customHeight="1" thickTop="1" thickBot="1" x14ac:dyDescent="0.4">
      <c r="A44" s="146" t="s">
        <v>636</v>
      </c>
      <c r="B44" s="228" t="s">
        <v>640</v>
      </c>
      <c r="C44" s="229" t="s">
        <v>641</v>
      </c>
      <c r="D44" s="230"/>
      <c r="E44" s="231">
        <v>0</v>
      </c>
      <c r="F44" s="232" t="s">
        <v>300</v>
      </c>
      <c r="G44" s="231">
        <v>0</v>
      </c>
      <c r="H44" s="232" t="s">
        <v>301</v>
      </c>
      <c r="I44" s="198" t="s">
        <v>302</v>
      </c>
      <c r="J44" s="199" t="s">
        <v>302</v>
      </c>
      <c r="K44" s="198" t="s">
        <v>302</v>
      </c>
      <c r="L44" s="199" t="s">
        <v>302</v>
      </c>
      <c r="M44" s="198" t="s">
        <v>302</v>
      </c>
      <c r="N44" s="199" t="s">
        <v>302</v>
      </c>
      <c r="O44" s="385">
        <v>0</v>
      </c>
      <c r="P44" s="87" t="s">
        <v>314</v>
      </c>
      <c r="Q44" s="87"/>
      <c r="R44" s="87"/>
      <c r="S44" s="87"/>
      <c r="T44" s="87"/>
      <c r="U44" s="87"/>
      <c r="V44" s="87"/>
      <c r="X44" s="285" t="str">
        <f>HYPERLINK("http://magic.defra.gov.uk/MagicMap.aspx","Magic (England)")</f>
        <v>Magic (England)</v>
      </c>
      <c r="Y44" s="285" t="str">
        <f>HYPERLINK("https://groundsure.io/","Groundsure Enviro Data Viewer (England)")</f>
        <v>Groundsure Enviro Data Viewer (England)</v>
      </c>
      <c r="Z44" s="285" t="str">
        <f>HYPERLINK("http://lle.gov.wales/map","Lle Map (Wales)")</f>
        <v>Lle Map (Wales)</v>
      </c>
      <c r="AA44" s="285" t="str">
        <f>HYPERLINK("https://www.webarchive.org.uk/wayback/archive/20150221042820/http:/www.gov.scot/Topics/Environment/Water/17670/maps/gwsummary","Scotland")</f>
        <v>Scotland</v>
      </c>
    </row>
    <row r="45" spans="1:27" ht="15.5" thickTop="1" thickBot="1" x14ac:dyDescent="0.4">
      <c r="A45" s="146"/>
      <c r="B45" s="461" t="s">
        <v>412</v>
      </c>
      <c r="C45" s="461"/>
      <c r="D45" s="461"/>
      <c r="E45" s="461"/>
      <c r="F45" s="461"/>
      <c r="G45" s="461"/>
      <c r="H45" s="461"/>
      <c r="I45" s="461"/>
      <c r="J45" s="461"/>
      <c r="K45" s="461"/>
      <c r="L45" s="461"/>
      <c r="M45" s="461"/>
      <c r="N45" s="461"/>
      <c r="O45" s="461"/>
      <c r="P45" s="84" t="s">
        <v>314</v>
      </c>
      <c r="Q45" s="84"/>
      <c r="R45" s="84"/>
      <c r="S45" s="84"/>
      <c r="T45" s="84"/>
      <c r="U45" s="84"/>
      <c r="V45" s="84"/>
    </row>
    <row r="46" spans="1:27" ht="40" customHeight="1" thickTop="1" thickBot="1" x14ac:dyDescent="0.4">
      <c r="A46" s="146" t="s">
        <v>639</v>
      </c>
      <c r="B46" s="228" t="s">
        <v>643</v>
      </c>
      <c r="C46" s="229" t="s">
        <v>644</v>
      </c>
      <c r="D46" s="230"/>
      <c r="E46" s="231">
        <v>0</v>
      </c>
      <c r="F46" s="232" t="s">
        <v>300</v>
      </c>
      <c r="G46" s="231">
        <v>0</v>
      </c>
      <c r="H46" s="232" t="s">
        <v>301</v>
      </c>
      <c r="I46" s="198" t="s">
        <v>302</v>
      </c>
      <c r="J46" s="199" t="s">
        <v>302</v>
      </c>
      <c r="K46" s="198" t="s">
        <v>302</v>
      </c>
      <c r="L46" s="199" t="s">
        <v>302</v>
      </c>
      <c r="M46" s="198" t="s">
        <v>302</v>
      </c>
      <c r="N46" s="199" t="s">
        <v>302</v>
      </c>
      <c r="O46" s="385">
        <v>0</v>
      </c>
      <c r="P46" s="87" t="s">
        <v>314</v>
      </c>
      <c r="Q46" s="87"/>
      <c r="R46" s="87"/>
      <c r="S46" s="87"/>
      <c r="T46" s="87"/>
      <c r="U46" s="87"/>
      <c r="V46" s="87"/>
      <c r="X46" s="285" t="str">
        <f>HYPERLINK("http://www.extrium.co.uk/noiseviewer.html","Noise &amp; Air Quality Viewer (England)")</f>
        <v>Noise &amp; Air Quality Viewer (England)</v>
      </c>
      <c r="Y46" s="285" t="str">
        <f>HYPERLINK("http://extrium.co.uk/walesnoiseviewer.html","Noise &amp; Air Quality Viewer (Wales)")</f>
        <v>Noise &amp; Air Quality Viewer (Wales)</v>
      </c>
      <c r="Z46" s="285" t="str">
        <f>HYPERLINK("http://www.scottishairquality.scot/laqm/aqma","Air Quality in Scotland")</f>
        <v>Air Quality in Scotland</v>
      </c>
    </row>
    <row r="47" spans="1:27" ht="15.5" thickTop="1" thickBot="1" x14ac:dyDescent="0.4">
      <c r="A47" s="146"/>
      <c r="B47" s="461" t="s">
        <v>427</v>
      </c>
      <c r="C47" s="461"/>
      <c r="D47" s="461"/>
      <c r="E47" s="461"/>
      <c r="F47" s="461"/>
      <c r="G47" s="461"/>
      <c r="H47" s="461"/>
      <c r="I47" s="461"/>
      <c r="J47" s="461"/>
      <c r="K47" s="461"/>
      <c r="L47" s="461"/>
      <c r="M47" s="461"/>
      <c r="N47" s="461"/>
      <c r="O47" s="461"/>
      <c r="P47" s="84" t="s">
        <v>314</v>
      </c>
      <c r="Q47" s="84"/>
      <c r="R47" s="84"/>
      <c r="S47" s="84"/>
      <c r="T47" s="84"/>
      <c r="U47" s="84"/>
      <c r="V47" s="84"/>
    </row>
    <row r="48" spans="1:27" ht="66.5" customHeight="1" thickTop="1" thickBot="1" x14ac:dyDescent="0.4">
      <c r="A48" s="146" t="s">
        <v>642</v>
      </c>
      <c r="B48" s="228" t="s">
        <v>646</v>
      </c>
      <c r="C48" s="229" t="s">
        <v>647</v>
      </c>
      <c r="D48" s="230"/>
      <c r="E48" s="231">
        <v>0</v>
      </c>
      <c r="F48" s="232" t="s">
        <v>300</v>
      </c>
      <c r="G48" s="231">
        <v>0</v>
      </c>
      <c r="H48" s="232" t="s">
        <v>301</v>
      </c>
      <c r="I48" s="198" t="s">
        <v>302</v>
      </c>
      <c r="J48" s="199" t="s">
        <v>302</v>
      </c>
      <c r="K48" s="198" t="s">
        <v>302</v>
      </c>
      <c r="L48" s="199" t="s">
        <v>302</v>
      </c>
      <c r="M48" s="198" t="s">
        <v>302</v>
      </c>
      <c r="N48" s="199" t="s">
        <v>302</v>
      </c>
      <c r="O48" s="385">
        <v>0</v>
      </c>
      <c r="P48" s="87" t="s">
        <v>314</v>
      </c>
      <c r="Q48" s="87"/>
      <c r="R48" s="87"/>
      <c r="S48" s="87"/>
      <c r="T48" s="87"/>
      <c r="U48" s="87"/>
      <c r="V48" s="87"/>
      <c r="X48" s="285" t="str">
        <f>HYPERLINK("http://www.extrium.co.uk/noiseviewer.html","Noise &amp; Air Quality Viewer (England)")</f>
        <v>Noise &amp; Air Quality Viewer (England)</v>
      </c>
      <c r="Y48" s="285" t="str">
        <f>HYPERLINK("http://extrium.co.uk/walesnoiseviewer.html","Noise &amp; Air Quality Viewer (Wales)")</f>
        <v>Noise &amp; Air Quality Viewer (Wales)</v>
      </c>
    </row>
    <row r="49" spans="1:27" ht="15.5" thickTop="1" thickBot="1" x14ac:dyDescent="0.4">
      <c r="A49" s="146"/>
      <c r="B49" s="461" t="s">
        <v>648</v>
      </c>
      <c r="C49" s="461"/>
      <c r="D49" s="461"/>
      <c r="E49" s="461"/>
      <c r="F49" s="461"/>
      <c r="G49" s="461"/>
      <c r="H49" s="461"/>
      <c r="I49" s="461"/>
      <c r="J49" s="461"/>
      <c r="K49" s="461"/>
      <c r="L49" s="461"/>
      <c r="M49" s="461"/>
      <c r="N49" s="461"/>
      <c r="O49" s="461"/>
      <c r="P49" s="84" t="s">
        <v>314</v>
      </c>
      <c r="Q49" s="84"/>
      <c r="R49" s="84"/>
      <c r="S49" s="84"/>
      <c r="T49" s="84"/>
      <c r="U49" s="84"/>
      <c r="V49" s="84"/>
    </row>
    <row r="50" spans="1:27" ht="40" customHeight="1" thickTop="1" thickBot="1" x14ac:dyDescent="0.4">
      <c r="A50" s="146" t="s">
        <v>645</v>
      </c>
      <c r="B50" s="228" t="s">
        <v>649</v>
      </c>
      <c r="C50" s="229" t="s">
        <v>2148</v>
      </c>
      <c r="D50" s="230"/>
      <c r="E50" s="231">
        <v>0</v>
      </c>
      <c r="F50" s="232" t="s">
        <v>300</v>
      </c>
      <c r="G50" s="231">
        <v>0</v>
      </c>
      <c r="H50" s="232" t="s">
        <v>301</v>
      </c>
      <c r="I50" s="198" t="s">
        <v>302</v>
      </c>
      <c r="J50" s="199" t="s">
        <v>302</v>
      </c>
      <c r="K50" s="198" t="s">
        <v>302</v>
      </c>
      <c r="L50" s="199" t="s">
        <v>302</v>
      </c>
      <c r="M50" s="198" t="s">
        <v>302</v>
      </c>
      <c r="N50" s="199" t="s">
        <v>302</v>
      </c>
      <c r="O50" s="385">
        <v>0</v>
      </c>
      <c r="P50" s="87" t="s">
        <v>314</v>
      </c>
      <c r="Q50" s="87"/>
      <c r="R50" s="87"/>
      <c r="S50" s="87"/>
      <c r="T50" s="87"/>
      <c r="U50" s="87"/>
      <c r="V50" s="87"/>
      <c r="X50" s="285" t="str">
        <f>HYPERLINK("http://grv.corp.ukrail.net/Html5Viewer/Index.html?viewer=GeoRINM_Viewer.GeoRINM_Viewer_html5_v28#","Geo-RINM")</f>
        <v>Geo-RINM</v>
      </c>
      <c r="Y50" s="285" t="str">
        <f>HYPERLINK("https://historicengland.org.uk/listing/the-list/map-search?clearresults=True","Historic England")</f>
        <v>Historic England</v>
      </c>
      <c r="Z50" s="285" t="str">
        <f>HYPERLINK("http://lle.gov.wales/map","Lle Map (Wales)")</f>
        <v>Lle Map (Wales)</v>
      </c>
      <c r="AA50" s="285" t="str">
        <f>HYPERLINK("https://map.environment.gov.scot/sewebmap/","Scotland's Environment Maps")</f>
        <v>Scotland's Environment Maps</v>
      </c>
    </row>
    <row r="51" spans="1:27" ht="40" customHeight="1" thickTop="1" thickBot="1" x14ac:dyDescent="0.4">
      <c r="A51" s="146"/>
      <c r="B51" s="228" t="s">
        <v>650</v>
      </c>
      <c r="C51" s="229" t="s">
        <v>651</v>
      </c>
      <c r="D51" s="230"/>
      <c r="E51" s="233"/>
      <c r="F51" s="234"/>
      <c r="G51" s="233"/>
      <c r="H51" s="234"/>
      <c r="I51" s="233"/>
      <c r="J51" s="234"/>
      <c r="K51" s="233"/>
      <c r="L51" s="234"/>
      <c r="M51" s="233"/>
      <c r="N51" s="234"/>
      <c r="O51" s="230"/>
      <c r="P51" s="87" t="s">
        <v>314</v>
      </c>
      <c r="Q51" s="87"/>
      <c r="R51" s="87"/>
      <c r="S51" s="87"/>
      <c r="T51" s="87"/>
      <c r="U51" s="87"/>
      <c r="V51" s="87"/>
      <c r="X51" s="285" t="str">
        <f>HYPERLINK("http://grv.corp.ukrail.net/Html5Viewer/Index.html?viewer=GeoRINM_Viewer.GeoRINM_Viewer_html5_v28#","Geo-RINM")</f>
        <v>Geo-RINM</v>
      </c>
      <c r="Y51" s="285" t="str">
        <f>HYPERLINK("https://historicengland.org.uk/listing/the-list/map-search?clearresults=True","Historic England")</f>
        <v>Historic England</v>
      </c>
      <c r="Z51" s="285" t="str">
        <f>HYPERLINK("http://lle.gov.wales/map","Lle Map (Wales)")</f>
        <v>Lle Map (Wales)</v>
      </c>
      <c r="AA51" s="285" t="str">
        <f>HYPERLINK("https://map.environment.gov.scot/sewebmap/","Scotland's Environment Maps")</f>
        <v>Scotland's Environment Maps</v>
      </c>
    </row>
    <row r="52" spans="1:27" ht="25" customHeight="1" thickTop="1" x14ac:dyDescent="0.35">
      <c r="A52" s="146" t="s">
        <v>652</v>
      </c>
      <c r="B52" s="228" t="s">
        <v>653</v>
      </c>
      <c r="C52" s="229" t="s">
        <v>654</v>
      </c>
      <c r="D52" s="230"/>
      <c r="E52" s="231">
        <v>0</v>
      </c>
      <c r="F52" s="302" t="s">
        <v>590</v>
      </c>
      <c r="G52" s="231" t="s">
        <v>302</v>
      </c>
      <c r="H52" s="232" t="s">
        <v>302</v>
      </c>
      <c r="I52" s="198" t="s">
        <v>302</v>
      </c>
      <c r="J52" s="199" t="s">
        <v>302</v>
      </c>
      <c r="K52" s="198" t="s">
        <v>302</v>
      </c>
      <c r="L52" s="199" t="s">
        <v>302</v>
      </c>
      <c r="M52" s="198" t="s">
        <v>302</v>
      </c>
      <c r="N52" s="199" t="s">
        <v>302</v>
      </c>
      <c r="O52" s="385">
        <v>0</v>
      </c>
      <c r="P52" s="87" t="s">
        <v>314</v>
      </c>
      <c r="Q52" s="87"/>
      <c r="R52" s="87"/>
      <c r="S52" s="87"/>
      <c r="T52" s="87"/>
      <c r="U52" s="87"/>
      <c r="V52" s="87"/>
    </row>
    <row r="53" spans="1:27" ht="24.5" customHeight="1" x14ac:dyDescent="0.35">
      <c r="A53" s="146" t="s">
        <v>652</v>
      </c>
      <c r="B53" s="228" t="s">
        <v>655</v>
      </c>
      <c r="C53" s="229" t="s">
        <v>656</v>
      </c>
      <c r="D53" s="230"/>
      <c r="E53" s="231">
        <v>0</v>
      </c>
      <c r="F53" s="302" t="s">
        <v>590</v>
      </c>
      <c r="G53" s="231" t="s">
        <v>302</v>
      </c>
      <c r="H53" s="232" t="s">
        <v>302</v>
      </c>
      <c r="I53" s="198" t="s">
        <v>302</v>
      </c>
      <c r="J53" s="199" t="s">
        <v>302</v>
      </c>
      <c r="K53" s="198" t="s">
        <v>302</v>
      </c>
      <c r="L53" s="199" t="s">
        <v>302</v>
      </c>
      <c r="M53" s="198" t="s">
        <v>302</v>
      </c>
      <c r="N53" s="199" t="s">
        <v>302</v>
      </c>
      <c r="O53" s="385">
        <v>0</v>
      </c>
      <c r="P53" s="87" t="s">
        <v>314</v>
      </c>
      <c r="Q53" s="87"/>
      <c r="R53" s="87"/>
      <c r="S53" s="87"/>
      <c r="T53" s="87"/>
      <c r="U53" s="87"/>
      <c r="V53" s="87"/>
    </row>
    <row r="54" spans="1:27" ht="24.5" customHeight="1" x14ac:dyDescent="0.35">
      <c r="A54" s="146" t="s">
        <v>652</v>
      </c>
      <c r="B54" s="228" t="s">
        <v>657</v>
      </c>
      <c r="C54" s="229" t="s">
        <v>658</v>
      </c>
      <c r="D54" s="230"/>
      <c r="E54" s="231">
        <v>0</v>
      </c>
      <c r="F54" s="302" t="s">
        <v>590</v>
      </c>
      <c r="G54" s="231" t="s">
        <v>302</v>
      </c>
      <c r="H54" s="232" t="s">
        <v>302</v>
      </c>
      <c r="I54" s="198" t="s">
        <v>302</v>
      </c>
      <c r="J54" s="199" t="s">
        <v>302</v>
      </c>
      <c r="K54" s="198" t="s">
        <v>302</v>
      </c>
      <c r="L54" s="199" t="s">
        <v>302</v>
      </c>
      <c r="M54" s="198" t="s">
        <v>302</v>
      </c>
      <c r="N54" s="199" t="s">
        <v>302</v>
      </c>
      <c r="O54" s="385">
        <v>0</v>
      </c>
      <c r="P54" s="87" t="s">
        <v>314</v>
      </c>
      <c r="Q54" s="87"/>
      <c r="R54" s="87"/>
      <c r="S54" s="87"/>
      <c r="T54" s="87"/>
      <c r="U54" s="87"/>
      <c r="V54" s="87"/>
    </row>
    <row r="55" spans="1:27" ht="24.5" customHeight="1" x14ac:dyDescent="0.35">
      <c r="A55" s="146" t="s">
        <v>652</v>
      </c>
      <c r="B55" s="228" t="s">
        <v>659</v>
      </c>
      <c r="C55" s="229" t="s">
        <v>660</v>
      </c>
      <c r="D55" s="230"/>
      <c r="E55" s="231">
        <v>0</v>
      </c>
      <c r="F55" s="302" t="s">
        <v>590</v>
      </c>
      <c r="G55" s="231" t="s">
        <v>302</v>
      </c>
      <c r="H55" s="232" t="s">
        <v>302</v>
      </c>
      <c r="I55" s="198" t="s">
        <v>302</v>
      </c>
      <c r="J55" s="199" t="s">
        <v>302</v>
      </c>
      <c r="K55" s="198" t="s">
        <v>302</v>
      </c>
      <c r="L55" s="199" t="s">
        <v>302</v>
      </c>
      <c r="M55" s="198" t="s">
        <v>302</v>
      </c>
      <c r="N55" s="199" t="s">
        <v>302</v>
      </c>
      <c r="O55" s="385">
        <v>0</v>
      </c>
      <c r="P55" s="87" t="s">
        <v>314</v>
      </c>
      <c r="Q55" s="87"/>
      <c r="R55" s="87"/>
      <c r="S55" s="87"/>
      <c r="T55" s="87"/>
      <c r="U55" s="87"/>
      <c r="V55" s="87"/>
    </row>
    <row r="56" spans="1:27" ht="37.65" customHeight="1" x14ac:dyDescent="0.35">
      <c r="A56" s="21" t="s">
        <v>652</v>
      </c>
      <c r="B56" s="228" t="s">
        <v>661</v>
      </c>
      <c r="C56" s="229" t="s">
        <v>662</v>
      </c>
      <c r="D56" s="230"/>
      <c r="E56" s="460">
        <v>0</v>
      </c>
      <c r="F56" s="460"/>
      <c r="G56" s="460"/>
      <c r="H56" s="460"/>
      <c r="I56" s="460"/>
      <c r="J56" s="460"/>
      <c r="K56" s="460"/>
      <c r="L56" s="460"/>
      <c r="M56" s="460"/>
      <c r="N56" s="460"/>
      <c r="O56" s="460"/>
      <c r="P56" s="209" t="s">
        <v>314</v>
      </c>
      <c r="Q56" s="209" t="str">
        <f>IF($E56=0,"No","Yes")</f>
        <v>No</v>
      </c>
      <c r="R56" s="209"/>
      <c r="S56" s="209"/>
      <c r="T56" s="209"/>
      <c r="U56" s="209"/>
      <c r="V56" s="209"/>
    </row>
    <row r="57" spans="1:27" ht="24.5" customHeight="1" x14ac:dyDescent="0.35">
      <c r="A57" s="146" t="s">
        <v>652</v>
      </c>
      <c r="B57" s="228" t="s">
        <v>663</v>
      </c>
      <c r="C57" s="229" t="s">
        <v>616</v>
      </c>
      <c r="D57" s="230"/>
      <c r="E57" s="231">
        <v>0</v>
      </c>
      <c r="F57" s="302" t="s">
        <v>590</v>
      </c>
      <c r="G57" s="231" t="s">
        <v>302</v>
      </c>
      <c r="H57" s="232" t="s">
        <v>302</v>
      </c>
      <c r="I57" s="198" t="s">
        <v>302</v>
      </c>
      <c r="J57" s="199" t="s">
        <v>302</v>
      </c>
      <c r="K57" s="198" t="s">
        <v>302</v>
      </c>
      <c r="L57" s="199" t="s">
        <v>302</v>
      </c>
      <c r="M57" s="198" t="s">
        <v>302</v>
      </c>
      <c r="N57" s="199" t="s">
        <v>302</v>
      </c>
      <c r="O57" s="385">
        <v>0</v>
      </c>
      <c r="P57" s="87" t="s">
        <v>314</v>
      </c>
      <c r="Q57" s="87"/>
      <c r="R57" s="87"/>
      <c r="S57" s="87"/>
      <c r="T57" s="87"/>
      <c r="U57" s="87"/>
      <c r="V57" s="87"/>
    </row>
    <row r="58" spans="1:27" ht="40" hidden="1" customHeight="1" thickTop="1" thickBot="1" x14ac:dyDescent="0.4">
      <c r="A58" s="146" t="s">
        <v>2179</v>
      </c>
      <c r="B58" s="228" t="s">
        <v>665</v>
      </c>
      <c r="C58" s="229" t="s">
        <v>666</v>
      </c>
      <c r="D58" s="230"/>
      <c r="E58" s="231">
        <v>0</v>
      </c>
      <c r="F58" s="232" t="s">
        <v>300</v>
      </c>
      <c r="G58" s="231">
        <v>0</v>
      </c>
      <c r="H58" s="232" t="s">
        <v>301</v>
      </c>
      <c r="I58" s="198" t="s">
        <v>302</v>
      </c>
      <c r="J58" s="199" t="s">
        <v>302</v>
      </c>
      <c r="K58" s="198" t="s">
        <v>302</v>
      </c>
      <c r="L58" s="199" t="s">
        <v>302</v>
      </c>
      <c r="M58" s="198" t="s">
        <v>302</v>
      </c>
      <c r="N58" s="199" t="s">
        <v>302</v>
      </c>
      <c r="O58" s="385">
        <v>0</v>
      </c>
      <c r="P58" s="87" t="s">
        <v>667</v>
      </c>
      <c r="Q58" s="87"/>
      <c r="R58" s="87"/>
      <c r="S58" s="87"/>
      <c r="T58" s="87"/>
      <c r="U58" s="87"/>
      <c r="V58" s="87"/>
      <c r="X58" s="285" t="str">
        <f>HYPERLINK("http://www.heritage-railways.com/map.php","Heritage Railways (UK)")</f>
        <v>Heritage Railways (UK)</v>
      </c>
    </row>
    <row r="59" spans="1:27" ht="15" thickBot="1" x14ac:dyDescent="0.4">
      <c r="A59" s="146"/>
      <c r="B59" s="461" t="s">
        <v>127</v>
      </c>
      <c r="C59" s="461"/>
      <c r="D59" s="461"/>
      <c r="E59" s="461"/>
      <c r="F59" s="461"/>
      <c r="G59" s="461"/>
      <c r="H59" s="461"/>
      <c r="I59" s="461"/>
      <c r="J59" s="461"/>
      <c r="K59" s="461"/>
      <c r="L59" s="461"/>
      <c r="M59" s="461"/>
      <c r="N59" s="461"/>
      <c r="O59" s="461"/>
      <c r="P59" s="84" t="s">
        <v>314</v>
      </c>
      <c r="Q59" s="84"/>
      <c r="R59" s="84"/>
      <c r="S59" s="84"/>
      <c r="T59" s="84"/>
      <c r="U59" s="84"/>
      <c r="V59" s="84"/>
    </row>
    <row r="60" spans="1:27" ht="52.65" customHeight="1" thickTop="1" thickBot="1" x14ac:dyDescent="0.4">
      <c r="A60" s="146" t="s">
        <v>664</v>
      </c>
      <c r="B60" s="228" t="s">
        <v>669</v>
      </c>
      <c r="C60" s="229" t="s">
        <v>670</v>
      </c>
      <c r="D60" s="230"/>
      <c r="E60" s="231">
        <v>0</v>
      </c>
      <c r="F60" s="232" t="s">
        <v>300</v>
      </c>
      <c r="G60" s="231">
        <v>0</v>
      </c>
      <c r="H60" s="232" t="s">
        <v>301</v>
      </c>
      <c r="I60" s="198" t="s">
        <v>302</v>
      </c>
      <c r="J60" s="199" t="s">
        <v>302</v>
      </c>
      <c r="K60" s="198" t="s">
        <v>302</v>
      </c>
      <c r="L60" s="199" t="s">
        <v>302</v>
      </c>
      <c r="M60" s="198" t="s">
        <v>302</v>
      </c>
      <c r="N60" s="199" t="s">
        <v>302</v>
      </c>
      <c r="O60" s="385">
        <v>0</v>
      </c>
      <c r="P60" s="87" t="s">
        <v>314</v>
      </c>
      <c r="Q60" s="87"/>
      <c r="R60" s="87" t="s">
        <v>2180</v>
      </c>
      <c r="S60" s="87" t="s">
        <v>2181</v>
      </c>
      <c r="T60" s="87"/>
      <c r="U60" s="87"/>
      <c r="V60" s="87"/>
      <c r="X60" s="285" t="str">
        <f>HYPERLINK("https://www.google.com/maps","Google Map")</f>
        <v>Google Map</v>
      </c>
      <c r="Y60" s="285" t="str">
        <f>HYPERLINK("https://safety.networkrail.co.uk/wp-content/uploads/2021/08/78092_NETRAIL_Social_Framework_doc_v3.pdf","Social Value Framework")</f>
        <v>Social Value Framework</v>
      </c>
    </row>
    <row r="61" spans="1:27" ht="25" hidden="1" customHeight="1" thickTop="1" thickBot="1" x14ac:dyDescent="0.4">
      <c r="A61" s="146" t="s">
        <v>668</v>
      </c>
      <c r="B61" s="228" t="s">
        <v>672</v>
      </c>
      <c r="C61" s="229" t="s">
        <v>673</v>
      </c>
      <c r="D61" s="230"/>
      <c r="E61" s="231">
        <v>0</v>
      </c>
      <c r="F61" s="232" t="s">
        <v>300</v>
      </c>
      <c r="G61" s="231">
        <v>0</v>
      </c>
      <c r="H61" s="232" t="s">
        <v>301</v>
      </c>
      <c r="I61" s="198" t="s">
        <v>302</v>
      </c>
      <c r="J61" s="199" t="s">
        <v>302</v>
      </c>
      <c r="K61" s="198" t="s">
        <v>302</v>
      </c>
      <c r="L61" s="199" t="s">
        <v>302</v>
      </c>
      <c r="M61" s="198" t="s">
        <v>302</v>
      </c>
      <c r="N61" s="199" t="s">
        <v>302</v>
      </c>
      <c r="O61" s="385">
        <v>0</v>
      </c>
      <c r="P61" s="87"/>
      <c r="Q61" s="87"/>
      <c r="R61" s="87"/>
      <c r="S61" s="87"/>
      <c r="T61" s="87"/>
      <c r="U61" s="87"/>
      <c r="V61" s="87"/>
    </row>
    <row r="62" spans="1:27" ht="52.65" customHeight="1" thickTop="1" thickBot="1" x14ac:dyDescent="0.4">
      <c r="A62" s="146" t="s">
        <v>671</v>
      </c>
      <c r="B62" s="228" t="s">
        <v>675</v>
      </c>
      <c r="C62" s="229" t="s">
        <v>676</v>
      </c>
      <c r="D62" s="230"/>
      <c r="E62" s="231">
        <v>0</v>
      </c>
      <c r="F62" s="232" t="s">
        <v>300</v>
      </c>
      <c r="G62" s="231">
        <v>0</v>
      </c>
      <c r="H62" s="232" t="s">
        <v>301</v>
      </c>
      <c r="I62" s="198" t="s">
        <v>302</v>
      </c>
      <c r="J62" s="199" t="s">
        <v>302</v>
      </c>
      <c r="K62" s="198" t="s">
        <v>302</v>
      </c>
      <c r="L62" s="199" t="s">
        <v>302</v>
      </c>
      <c r="M62" s="198" t="s">
        <v>302</v>
      </c>
      <c r="N62" s="199" t="s">
        <v>302</v>
      </c>
      <c r="O62" s="385">
        <v>0</v>
      </c>
      <c r="P62" s="87" t="s">
        <v>314</v>
      </c>
      <c r="Q62" s="87"/>
      <c r="R62" s="87"/>
      <c r="S62" s="87"/>
      <c r="T62" s="87"/>
      <c r="U62" s="87"/>
      <c r="V62" s="87"/>
      <c r="X62" s="285" t="str">
        <f>HYPERLINK("https://www.google.com/maps","Google Map")</f>
        <v>Google Map</v>
      </c>
      <c r="Y62" s="285" t="str">
        <f>HYPERLINK("https://safety.networkrail.co.uk/wp-content/uploads/2021/08/78092_NETRAIL_Social_Framework_doc_v3.pdf","Social Value Framework")</f>
        <v>Social Value Framework</v>
      </c>
    </row>
    <row r="63" spans="1:27" ht="40" hidden="1" customHeight="1" thickTop="1" thickBot="1" x14ac:dyDescent="0.4">
      <c r="A63" s="146" t="s">
        <v>674</v>
      </c>
      <c r="B63" s="228" t="s">
        <v>678</v>
      </c>
      <c r="C63" s="229" t="s">
        <v>679</v>
      </c>
      <c r="D63" s="230"/>
      <c r="E63" s="231">
        <v>0</v>
      </c>
      <c r="F63" s="232" t="s">
        <v>300</v>
      </c>
      <c r="G63" s="231">
        <v>0</v>
      </c>
      <c r="H63" s="232" t="s">
        <v>301</v>
      </c>
      <c r="I63" s="198" t="s">
        <v>302</v>
      </c>
      <c r="J63" s="199" t="s">
        <v>302</v>
      </c>
      <c r="K63" s="198" t="s">
        <v>302</v>
      </c>
      <c r="L63" s="199" t="s">
        <v>302</v>
      </c>
      <c r="M63" s="198" t="s">
        <v>302</v>
      </c>
      <c r="N63" s="199" t="s">
        <v>302</v>
      </c>
      <c r="O63" s="385">
        <v>0</v>
      </c>
      <c r="P63" s="87" t="s">
        <v>667</v>
      </c>
      <c r="Q63" s="87"/>
      <c r="R63" s="87"/>
      <c r="S63" s="87"/>
      <c r="T63" s="87"/>
      <c r="U63" s="87"/>
      <c r="V63" s="87"/>
      <c r="X63" s="285" t="str">
        <f>HYPERLINK("https://www.google.com/maps","Google Map")</f>
        <v>Google Map</v>
      </c>
      <c r="Y63" s="285" t="str">
        <f>HYPERLINK("https://safety.networkrail.co.uk/wp-content/uploads/2021/08/78092_NETRAIL_Social_Framework_doc_v3.pdf","Social Value Framework")</f>
        <v>Social Value Framework</v>
      </c>
    </row>
    <row r="64" spans="1:27" ht="52.65" hidden="1" customHeight="1" thickTop="1" thickBot="1" x14ac:dyDescent="0.4">
      <c r="A64" s="146" t="s">
        <v>677</v>
      </c>
      <c r="B64" s="228" t="s">
        <v>681</v>
      </c>
      <c r="C64" s="229" t="s">
        <v>682</v>
      </c>
      <c r="D64" s="230"/>
      <c r="E64" s="231">
        <v>0</v>
      </c>
      <c r="F64" s="232" t="s">
        <v>300</v>
      </c>
      <c r="G64" s="231">
        <v>0</v>
      </c>
      <c r="H64" s="232" t="s">
        <v>301</v>
      </c>
      <c r="I64" s="198" t="s">
        <v>302</v>
      </c>
      <c r="J64" s="199" t="s">
        <v>302</v>
      </c>
      <c r="K64" s="198" t="s">
        <v>302</v>
      </c>
      <c r="L64" s="199" t="s">
        <v>302</v>
      </c>
      <c r="M64" s="198" t="s">
        <v>302</v>
      </c>
      <c r="N64" s="199" t="s">
        <v>302</v>
      </c>
      <c r="O64" s="385">
        <v>0</v>
      </c>
      <c r="P64" s="87" t="s">
        <v>532</v>
      </c>
      <c r="Q64" s="87"/>
      <c r="R64" s="87"/>
      <c r="S64" s="87"/>
      <c r="T64" s="87"/>
      <c r="U64" s="87"/>
      <c r="V64" s="87"/>
      <c r="X64" s="285" t="str">
        <f>HYPERLINK("https://www.google.com/maps","Google Map")</f>
        <v>Google Map</v>
      </c>
      <c r="Y64" s="285" t="str">
        <f>HYPERLINK("https://safety.networkrail.co.uk/wp-content/uploads/2021/08/78092_NETRAIL_Social_Framework_doc_v3.pdf","Social Value Framework")</f>
        <v>Social Value Framework</v>
      </c>
    </row>
    <row r="65" spans="1:26" ht="40" hidden="1" customHeight="1" thickTop="1" thickBot="1" x14ac:dyDescent="0.4">
      <c r="A65" s="146" t="s">
        <v>680</v>
      </c>
      <c r="B65" s="228" t="s">
        <v>684</v>
      </c>
      <c r="C65" s="229" t="s">
        <v>685</v>
      </c>
      <c r="D65" s="230"/>
      <c r="E65" s="231">
        <v>0</v>
      </c>
      <c r="F65" s="232" t="s">
        <v>300</v>
      </c>
      <c r="G65" s="231">
        <v>0</v>
      </c>
      <c r="H65" s="232" t="s">
        <v>301</v>
      </c>
      <c r="I65" s="198" t="s">
        <v>302</v>
      </c>
      <c r="J65" s="199" t="s">
        <v>302</v>
      </c>
      <c r="K65" s="198" t="s">
        <v>302</v>
      </c>
      <c r="L65" s="199" t="s">
        <v>302</v>
      </c>
      <c r="M65" s="198" t="s">
        <v>302</v>
      </c>
      <c r="N65" s="199" t="s">
        <v>302</v>
      </c>
      <c r="O65" s="385">
        <v>0</v>
      </c>
      <c r="P65" s="87" t="s">
        <v>532</v>
      </c>
      <c r="Q65" s="87"/>
      <c r="R65" s="87"/>
      <c r="S65" s="87"/>
      <c r="T65" s="87"/>
      <c r="U65" s="87"/>
      <c r="V65" s="87"/>
      <c r="X65" s="285" t="str">
        <f>HYPERLINK("https://www.homeless.org.uk/homeless-england/search-near-me","Homeless England")</f>
        <v>Homeless England</v>
      </c>
      <c r="Y65" s="285" t="str">
        <f>HYPERLINK("https://safety.networkrail.co.uk/wp-content/uploads/2021/08/78092_NETRAIL_Social_Framework_doc_v3.pdf","Social Value Framework")</f>
        <v>Social Value Framework</v>
      </c>
    </row>
    <row r="66" spans="1:26" ht="52.65" hidden="1" customHeight="1" thickTop="1" thickBot="1" x14ac:dyDescent="0.4">
      <c r="A66" s="146" t="s">
        <v>683</v>
      </c>
      <c r="B66" s="228" t="s">
        <v>687</v>
      </c>
      <c r="C66" s="229" t="s">
        <v>688</v>
      </c>
      <c r="D66" s="230"/>
      <c r="E66" s="231">
        <v>0</v>
      </c>
      <c r="F66" s="232" t="s">
        <v>300</v>
      </c>
      <c r="G66" s="231">
        <v>0</v>
      </c>
      <c r="H66" s="232" t="s">
        <v>301</v>
      </c>
      <c r="I66" s="198" t="s">
        <v>302</v>
      </c>
      <c r="J66" s="199" t="s">
        <v>302</v>
      </c>
      <c r="K66" s="198" t="s">
        <v>302</v>
      </c>
      <c r="L66" s="199" t="s">
        <v>302</v>
      </c>
      <c r="M66" s="198" t="s">
        <v>302</v>
      </c>
      <c r="N66" s="199" t="s">
        <v>302</v>
      </c>
      <c r="O66" s="385">
        <v>0</v>
      </c>
      <c r="P66" s="87" t="s">
        <v>532</v>
      </c>
      <c r="Q66" s="87"/>
      <c r="R66" s="87"/>
      <c r="S66" s="87"/>
      <c r="T66" s="87"/>
      <c r="U66" s="87"/>
      <c r="V66" s="87"/>
      <c r="X66" s="285" t="str">
        <f>HYPERLINK("https://www.google.com/maps","Google Map")</f>
        <v>Google Map</v>
      </c>
      <c r="Y66" s="285" t="str">
        <f>HYPERLINK("https://safety.networkrail.co.uk/wp-content/uploads/2021/08/78092_NETRAIL_Social_Framework_doc_v3.pdf","Social Value Framework")</f>
        <v>Social Value Framework</v>
      </c>
    </row>
    <row r="67" spans="1:26" ht="66.5" customHeight="1" thickTop="1" thickBot="1" x14ac:dyDescent="0.4">
      <c r="A67" s="146" t="s">
        <v>686</v>
      </c>
      <c r="B67" s="228" t="s">
        <v>690</v>
      </c>
      <c r="C67" s="229" t="s">
        <v>691</v>
      </c>
      <c r="D67" s="230"/>
      <c r="E67" s="231">
        <v>0</v>
      </c>
      <c r="F67" s="232" t="s">
        <v>300</v>
      </c>
      <c r="G67" s="231">
        <v>0</v>
      </c>
      <c r="H67" s="232" t="s">
        <v>301</v>
      </c>
      <c r="I67" s="198" t="s">
        <v>302</v>
      </c>
      <c r="J67" s="199" t="s">
        <v>302</v>
      </c>
      <c r="K67" s="198" t="s">
        <v>302</v>
      </c>
      <c r="L67" s="199" t="s">
        <v>302</v>
      </c>
      <c r="M67" s="198" t="s">
        <v>302</v>
      </c>
      <c r="N67" s="199" t="s">
        <v>302</v>
      </c>
      <c r="O67" s="385">
        <v>0</v>
      </c>
      <c r="P67" s="87" t="s">
        <v>314</v>
      </c>
      <c r="Q67" s="87"/>
      <c r="R67" s="87"/>
      <c r="S67" s="87"/>
      <c r="T67" s="87"/>
      <c r="U67" s="87"/>
      <c r="V67" s="87"/>
      <c r="X67" s="285" t="str">
        <f>HYPERLINK("https://networkrail.yonderdatasolutions.com/","Complaints Map")</f>
        <v>Complaints Map</v>
      </c>
    </row>
    <row r="68" spans="1:26" ht="15.5" thickTop="1" thickBot="1" x14ac:dyDescent="0.4">
      <c r="A68" s="146"/>
      <c r="B68" s="461" t="s">
        <v>692</v>
      </c>
      <c r="C68" s="461"/>
      <c r="D68" s="461"/>
      <c r="E68" s="461"/>
      <c r="F68" s="461"/>
      <c r="G68" s="461"/>
      <c r="H68" s="461"/>
      <c r="I68" s="461"/>
      <c r="J68" s="461"/>
      <c r="K68" s="461"/>
      <c r="L68" s="461"/>
      <c r="M68" s="461"/>
      <c r="N68" s="461"/>
      <c r="O68" s="461"/>
      <c r="P68" s="84" t="s">
        <v>314</v>
      </c>
      <c r="Q68" s="84"/>
      <c r="R68" s="84"/>
      <c r="S68" s="84"/>
      <c r="T68" s="84"/>
      <c r="U68" s="84"/>
      <c r="V68" s="84"/>
    </row>
    <row r="69" spans="1:26" ht="52.65" customHeight="1" thickTop="1" thickBot="1" x14ac:dyDescent="0.4">
      <c r="A69" s="146" t="s">
        <v>689</v>
      </c>
      <c r="B69" s="228" t="s">
        <v>694</v>
      </c>
      <c r="C69" s="229" t="s">
        <v>695</v>
      </c>
      <c r="D69" s="230"/>
      <c r="E69" s="231">
        <v>0</v>
      </c>
      <c r="F69" s="232" t="s">
        <v>300</v>
      </c>
      <c r="G69" s="231">
        <v>0</v>
      </c>
      <c r="H69" s="232" t="s">
        <v>301</v>
      </c>
      <c r="I69" s="198" t="s">
        <v>302</v>
      </c>
      <c r="J69" s="199" t="s">
        <v>302</v>
      </c>
      <c r="K69" s="198" t="s">
        <v>302</v>
      </c>
      <c r="L69" s="199" t="s">
        <v>302</v>
      </c>
      <c r="M69" s="198" t="s">
        <v>302</v>
      </c>
      <c r="N69" s="199" t="s">
        <v>302</v>
      </c>
      <c r="O69" s="385">
        <v>0</v>
      </c>
      <c r="P69" s="87" t="s">
        <v>314</v>
      </c>
      <c r="Q69" s="87"/>
      <c r="R69" s="87"/>
      <c r="S69" s="87"/>
      <c r="T69" s="87"/>
      <c r="U69" s="87"/>
      <c r="V69" s="87"/>
      <c r="X69" s="285" t="str">
        <f>HYPERLINK("https://safety.networkrail.co.uk/wp-content/uploads/2018/06/Working-in-a-Trespass-Hotspot-National-v1.xlsm","Route Crime")</f>
        <v>Route Crime</v>
      </c>
    </row>
    <row r="70" spans="1:26" ht="15" hidden="1" thickTop="1" x14ac:dyDescent="0.35">
      <c r="A70" s="146"/>
      <c r="B70" s="461" t="s">
        <v>696</v>
      </c>
      <c r="C70" s="461"/>
      <c r="D70" s="461"/>
      <c r="E70" s="461"/>
      <c r="F70" s="461"/>
      <c r="G70" s="461"/>
      <c r="H70" s="461"/>
      <c r="I70" s="461"/>
      <c r="J70" s="461"/>
      <c r="K70" s="461"/>
      <c r="L70" s="461"/>
      <c r="M70" s="461"/>
      <c r="N70" s="461"/>
      <c r="O70" s="461"/>
      <c r="P70" s="84" t="s">
        <v>314</v>
      </c>
      <c r="Q70" s="84"/>
      <c r="R70" s="84"/>
      <c r="S70" s="84"/>
      <c r="T70" s="84"/>
      <c r="U70" s="84"/>
      <c r="V70" s="84"/>
    </row>
    <row r="71" spans="1:26" ht="40" hidden="1" customHeight="1" thickTop="1" thickBot="1" x14ac:dyDescent="0.4">
      <c r="A71" s="146" t="s">
        <v>693</v>
      </c>
      <c r="B71" s="228" t="s">
        <v>698</v>
      </c>
      <c r="C71" s="229" t="s">
        <v>699</v>
      </c>
      <c r="D71" s="230"/>
      <c r="E71" s="231">
        <v>0</v>
      </c>
      <c r="F71" s="232" t="s">
        <v>300</v>
      </c>
      <c r="G71" s="231">
        <v>0</v>
      </c>
      <c r="H71" s="232" t="s">
        <v>301</v>
      </c>
      <c r="I71" s="198" t="s">
        <v>302</v>
      </c>
      <c r="J71" s="199" t="s">
        <v>302</v>
      </c>
      <c r="K71" s="198" t="s">
        <v>302</v>
      </c>
      <c r="L71" s="199" t="s">
        <v>302</v>
      </c>
      <c r="M71" s="198" t="s">
        <v>302</v>
      </c>
      <c r="N71" s="199" t="s">
        <v>302</v>
      </c>
      <c r="O71" s="385">
        <v>0</v>
      </c>
      <c r="P71" s="87" t="s">
        <v>532</v>
      </c>
      <c r="Q71" s="87"/>
      <c r="R71" s="87"/>
      <c r="S71" s="87"/>
      <c r="T71" s="87"/>
      <c r="U71" s="87"/>
      <c r="V71" s="87"/>
      <c r="X71" s="285" t="str">
        <f>HYPERLINK("http://dclgapps.communities.gov.uk/imd/iod_index.html","Index of Multiple Deprivation (England)")</f>
        <v>Index of Multiple Deprivation (England)</v>
      </c>
      <c r="Y71" s="285" t="str">
        <f>HYPERLINK("https://wimd.gov.wales/explore?lang=en#domain=overall&amp;&amp;z=8&amp;lat=52.4137&amp;lng=-4.2000","Welsh Index of Multiple Deprivation")</f>
        <v>Welsh Index of Multiple Deprivation</v>
      </c>
      <c r="Z71" s="285" t="str">
        <f>HYPERLINK("https://simd.scot/#/simd2016/BTTTFTT/9/-4.0000/55.9000/","Scottish Index of Multiple Deprivation")</f>
        <v>Scottish Index of Multiple Deprivation</v>
      </c>
    </row>
    <row r="72" spans="1:26" ht="38.25" hidden="1" customHeight="1" x14ac:dyDescent="0.35">
      <c r="A72" s="146" t="s">
        <v>697</v>
      </c>
      <c r="B72" s="228" t="s">
        <v>701</v>
      </c>
      <c r="C72" s="229" t="s">
        <v>702</v>
      </c>
      <c r="D72" s="230"/>
      <c r="E72" s="231">
        <v>0</v>
      </c>
      <c r="F72" s="232" t="s">
        <v>300</v>
      </c>
      <c r="G72" s="231">
        <v>0</v>
      </c>
      <c r="H72" s="232" t="s">
        <v>301</v>
      </c>
      <c r="I72" s="198">
        <v>0</v>
      </c>
      <c r="J72" s="199" t="s">
        <v>395</v>
      </c>
      <c r="K72" s="198" t="s">
        <v>302</v>
      </c>
      <c r="L72" s="199" t="s">
        <v>302</v>
      </c>
      <c r="M72" s="198" t="s">
        <v>302</v>
      </c>
      <c r="N72" s="199" t="s">
        <v>302</v>
      </c>
      <c r="O72" s="385">
        <v>0</v>
      </c>
      <c r="P72" s="87" t="s">
        <v>532</v>
      </c>
      <c r="Q72" s="87"/>
      <c r="R72" s="87"/>
      <c r="S72" s="87"/>
      <c r="T72" s="87"/>
      <c r="U72" s="87"/>
      <c r="V72" s="87"/>
    </row>
    <row r="73" spans="1:26" ht="15" thickTop="1" x14ac:dyDescent="0.35">
      <c r="A73" s="146"/>
      <c r="B73" s="461" t="s">
        <v>730</v>
      </c>
      <c r="C73" s="461"/>
      <c r="D73" s="461"/>
      <c r="E73" s="461"/>
      <c r="F73" s="461"/>
      <c r="G73" s="461"/>
      <c r="H73" s="461"/>
      <c r="I73" s="461"/>
      <c r="J73" s="461"/>
      <c r="K73" s="461"/>
      <c r="L73" s="461"/>
      <c r="M73" s="461"/>
      <c r="N73" s="461"/>
      <c r="O73" s="461"/>
      <c r="P73" s="84" t="s">
        <v>314</v>
      </c>
      <c r="Q73" s="84"/>
      <c r="R73" s="84"/>
      <c r="S73" s="84"/>
      <c r="T73" s="84"/>
      <c r="U73" s="84"/>
      <c r="V73" s="84"/>
    </row>
    <row r="74" spans="1:26" ht="24.5" customHeight="1" x14ac:dyDescent="0.35">
      <c r="A74" s="146" t="s">
        <v>385</v>
      </c>
      <c r="B74" s="228" t="s">
        <v>704</v>
      </c>
      <c r="C74" s="229" t="s">
        <v>2120</v>
      </c>
      <c r="D74" s="230"/>
      <c r="E74" s="231">
        <v>0</v>
      </c>
      <c r="F74" s="232" t="s">
        <v>300</v>
      </c>
      <c r="G74" s="231">
        <v>0</v>
      </c>
      <c r="H74" s="232" t="s">
        <v>301</v>
      </c>
      <c r="I74" s="198" t="s">
        <v>302</v>
      </c>
      <c r="J74" s="199" t="s">
        <v>302</v>
      </c>
      <c r="K74" s="198" t="s">
        <v>302</v>
      </c>
      <c r="L74" s="199" t="s">
        <v>302</v>
      </c>
      <c r="M74" s="198" t="s">
        <v>302</v>
      </c>
      <c r="N74" s="199" t="s">
        <v>302</v>
      </c>
      <c r="O74" s="385">
        <v>0</v>
      </c>
      <c r="P74" s="87" t="s">
        <v>314</v>
      </c>
      <c r="Q74" s="87"/>
      <c r="R74" s="87"/>
      <c r="S74" s="87"/>
      <c r="T74" s="87"/>
      <c r="U74" s="87"/>
      <c r="V74" s="87"/>
    </row>
    <row r="75" spans="1:26" x14ac:dyDescent="0.35">
      <c r="A75" s="146"/>
      <c r="B75" s="461" t="s">
        <v>928</v>
      </c>
      <c r="C75" s="461"/>
      <c r="D75" s="461"/>
      <c r="E75" s="461"/>
      <c r="F75" s="461"/>
      <c r="G75" s="461"/>
      <c r="H75" s="461"/>
      <c r="I75" s="461"/>
      <c r="J75" s="461"/>
      <c r="K75" s="461"/>
      <c r="L75" s="461"/>
      <c r="M75" s="461"/>
      <c r="N75" s="461"/>
      <c r="O75" s="461"/>
      <c r="P75" s="84" t="s">
        <v>314</v>
      </c>
      <c r="Q75" s="84"/>
      <c r="R75" s="84"/>
      <c r="S75" s="84"/>
      <c r="T75" s="84"/>
      <c r="U75" s="84"/>
      <c r="V75" s="84"/>
    </row>
    <row r="76" spans="1:26" ht="37.65" customHeight="1" x14ac:dyDescent="0.35">
      <c r="A76" s="146" t="s">
        <v>703</v>
      </c>
      <c r="B76" s="228" t="s">
        <v>706</v>
      </c>
      <c r="C76" s="229" t="s">
        <v>1845</v>
      </c>
      <c r="D76" s="230"/>
      <c r="E76" s="231">
        <v>0</v>
      </c>
      <c r="F76" s="232" t="s">
        <v>300</v>
      </c>
      <c r="G76" s="231">
        <v>0</v>
      </c>
      <c r="H76" s="232" t="s">
        <v>301</v>
      </c>
      <c r="I76" s="198" t="s">
        <v>302</v>
      </c>
      <c r="J76" s="199" t="s">
        <v>302</v>
      </c>
      <c r="K76" s="198" t="s">
        <v>302</v>
      </c>
      <c r="L76" s="199" t="s">
        <v>302</v>
      </c>
      <c r="M76" s="198" t="s">
        <v>302</v>
      </c>
      <c r="N76" s="199" t="s">
        <v>302</v>
      </c>
      <c r="O76" s="385">
        <v>0</v>
      </c>
      <c r="P76" s="87" t="s">
        <v>314</v>
      </c>
      <c r="Q76" s="87"/>
      <c r="R76" s="87"/>
      <c r="S76" s="87"/>
      <c r="T76" s="87"/>
      <c r="U76" s="87"/>
      <c r="V76" s="87"/>
    </row>
    <row r="77" spans="1:26" x14ac:dyDescent="0.35">
      <c r="A77" s="146"/>
      <c r="B77" s="461" t="s">
        <v>730</v>
      </c>
      <c r="C77" s="461"/>
      <c r="D77" s="461"/>
      <c r="E77" s="461"/>
      <c r="F77" s="461"/>
      <c r="G77" s="461"/>
      <c r="H77" s="461"/>
      <c r="I77" s="461"/>
      <c r="J77" s="461"/>
      <c r="K77" s="461"/>
      <c r="L77" s="461"/>
      <c r="M77" s="461"/>
      <c r="N77" s="461"/>
      <c r="O77" s="461"/>
      <c r="P77" s="84" t="s">
        <v>314</v>
      </c>
      <c r="Q77" s="84"/>
      <c r="R77" s="84"/>
      <c r="S77" s="84"/>
      <c r="T77" s="84"/>
      <c r="U77" s="84"/>
      <c r="V77" s="84"/>
    </row>
    <row r="78" spans="1:26" ht="37.65" customHeight="1" x14ac:dyDescent="0.35">
      <c r="A78" s="146" t="s">
        <v>705</v>
      </c>
      <c r="B78" s="228" t="s">
        <v>1139</v>
      </c>
      <c r="C78" s="229" t="s">
        <v>2151</v>
      </c>
      <c r="D78" s="230"/>
      <c r="E78" s="231">
        <v>0</v>
      </c>
      <c r="F78" s="232" t="s">
        <v>300</v>
      </c>
      <c r="G78" s="231">
        <v>0</v>
      </c>
      <c r="H78" s="232" t="s">
        <v>301</v>
      </c>
      <c r="I78" s="198" t="s">
        <v>302</v>
      </c>
      <c r="J78" s="199" t="s">
        <v>302</v>
      </c>
      <c r="K78" s="198" t="s">
        <v>302</v>
      </c>
      <c r="L78" s="199" t="s">
        <v>302</v>
      </c>
      <c r="M78" s="198" t="s">
        <v>302</v>
      </c>
      <c r="N78" s="199" t="s">
        <v>302</v>
      </c>
      <c r="O78" s="385">
        <v>0</v>
      </c>
      <c r="P78" s="87" t="s">
        <v>314</v>
      </c>
      <c r="Q78" s="87"/>
      <c r="R78" s="87"/>
      <c r="S78" s="87"/>
      <c r="T78" s="87"/>
      <c r="U78" s="87"/>
      <c r="V78" s="87"/>
    </row>
    <row r="79" spans="1:26" x14ac:dyDescent="0.35"/>
  </sheetData>
  <sheetProtection algorithmName="SHA-512" hashValue="rtUk5t5MxCbl2NUNOOq/lpubLS9POxKFH35lROljsMIH8tidbXmmI2NB1++/0SoG/+97CqxjGcjf2AzK0mr20g==" saltValue="owWVF0R8Ygd2ARvVN0QORQ==" spinCount="100000" sheet="1" objects="1" scenarios="1" formatColumns="0" formatRows="0"/>
  <dataConsolidate/>
  <mergeCells count="27">
    <mergeCell ref="E16:O16"/>
    <mergeCell ref="E17:O17"/>
    <mergeCell ref="B19:O19"/>
    <mergeCell ref="B5:O5"/>
    <mergeCell ref="B2:O3"/>
    <mergeCell ref="B9:O9"/>
    <mergeCell ref="C10:D10"/>
    <mergeCell ref="O10:P10"/>
    <mergeCell ref="E4:O4"/>
    <mergeCell ref="B11:O11"/>
    <mergeCell ref="E12:O12"/>
    <mergeCell ref="E13:O13"/>
    <mergeCell ref="E14:O14"/>
    <mergeCell ref="E15:O15"/>
    <mergeCell ref="E34:O34"/>
    <mergeCell ref="B39:O39"/>
    <mergeCell ref="B41:O41"/>
    <mergeCell ref="B45:O45"/>
    <mergeCell ref="B47:O47"/>
    <mergeCell ref="B73:O73"/>
    <mergeCell ref="B75:O75"/>
    <mergeCell ref="B77:O77"/>
    <mergeCell ref="B49:O49"/>
    <mergeCell ref="E56:O56"/>
    <mergeCell ref="B59:O59"/>
    <mergeCell ref="B68:O68"/>
    <mergeCell ref="B70:O70"/>
  </mergeCells>
  <conditionalFormatting sqref="B9">
    <cfRule type="dataBar" priority="1">
      <dataBar>
        <cfvo type="num" val="0"/>
        <cfvo type="num" val="1"/>
        <color rgb="FFF07E26"/>
      </dataBar>
      <extLst>
        <ext xmlns:x14="http://schemas.microsoft.com/office/spreadsheetml/2009/9/main" uri="{B025F937-C7B1-47D3-B67F-A62EFF666E3E}">
          <x14:id>{2D1E9CFF-1F9B-4441-AA53-E9CD69BF5465}</x14:id>
        </ext>
      </extLst>
    </cfRule>
  </conditionalFormatting>
  <pageMargins left="0.7" right="0.7" top="0.75" bottom="0.75" header="0.3" footer="0.3"/>
  <pageSetup paperSize="9" orientation="portrait" r:id="rId1"/>
  <headerFooter>
    <oddHeader>&amp;C&amp;"Calibri"&amp;10&amp;K000000OFFICIAL&amp;1#</oddHeader>
  </headerFooter>
  <drawing r:id="rId2"/>
  <extLst>
    <ext xmlns:x14="http://schemas.microsoft.com/office/spreadsheetml/2009/9/main" uri="{78C0D931-6437-407d-A8EE-F0AAD7539E65}">
      <x14:conditionalFormattings>
        <x14:conditionalFormatting xmlns:xm="http://schemas.microsoft.com/office/excel/2006/main">
          <x14:cfRule type="dataBar" id="{2D1E9CFF-1F9B-4441-AA53-E9CD69BF5465}">
            <x14:dataBar minLength="0" maxLength="100" border="1" gradient="0" direction="leftToRight" negativeBarBorderColorSameAsPositive="0">
              <x14:cfvo type="num">
                <xm:f>0</xm:f>
              </x14:cfvo>
              <x14:cfvo type="num">
                <xm:f>1</xm:f>
              </x14:cfvo>
              <x14:borderColor theme="1"/>
              <x14:negativeFillColor rgb="FFFF0000"/>
              <x14:negativeBorderColor rgb="FFFF0000"/>
              <x14:axisColor rgb="FF000000"/>
            </x14:dataBar>
          </x14:cfRule>
          <xm:sqref>B9</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245A0E-B0DB-4DC2-AB78-344C2E5DEC37}">
  <sheetPr codeName="HEAT">
    <pageSetUpPr fitToPage="1"/>
  </sheetPr>
  <dimension ref="A1:U21"/>
  <sheetViews>
    <sheetView showGridLines="0" zoomScale="70" zoomScaleNormal="70" workbookViewId="0">
      <selection activeCell="U5" sqref="U5"/>
    </sheetView>
  </sheetViews>
  <sheetFormatPr defaultColWidth="9" defaultRowHeight="15.5" x14ac:dyDescent="0.35"/>
  <cols>
    <col min="1" max="1" width="5" style="174" customWidth="1"/>
    <col min="2" max="2" width="1.453125" style="174" customWidth="1"/>
    <col min="3" max="3" width="11.1796875" style="174" customWidth="1"/>
    <col min="4" max="4" width="19.81640625" style="174" customWidth="1"/>
    <col min="5" max="5" width="1.453125" style="174" customWidth="1"/>
    <col min="6" max="6" width="9.453125" style="174" customWidth="1"/>
    <col min="7" max="7" width="19.81640625" style="174" customWidth="1"/>
    <col min="8" max="8" width="1.453125" style="174" customWidth="1"/>
    <col min="9" max="9" width="9" style="174"/>
    <col min="10" max="10" width="19.81640625" style="174" customWidth="1"/>
    <col min="11" max="11" width="1.453125" style="174" customWidth="1"/>
    <col min="12" max="12" width="9" style="174"/>
    <col min="13" max="13" width="19.81640625" style="174" customWidth="1"/>
    <col min="14" max="14" width="1.453125" style="174" customWidth="1"/>
    <col min="15" max="15" width="9.1796875" style="186"/>
    <col min="16" max="16" width="19.81640625" style="186" customWidth="1"/>
    <col min="17" max="17" width="1.453125" style="174" customWidth="1"/>
    <col min="18" max="18" width="9" style="174"/>
    <col min="19" max="19" width="20.1796875" style="174" customWidth="1"/>
    <col min="20" max="20" width="1.453125" style="174" customWidth="1"/>
    <col min="21" max="16384" width="9" style="174"/>
  </cols>
  <sheetData>
    <row r="1" spans="1:21" x14ac:dyDescent="0.35">
      <c r="A1" s="172"/>
      <c r="B1" s="172"/>
      <c r="C1" s="173"/>
      <c r="D1" s="173"/>
      <c r="E1" s="173"/>
      <c r="F1" s="173"/>
      <c r="G1" s="173"/>
      <c r="H1" s="173"/>
      <c r="I1" s="173"/>
      <c r="J1" s="173"/>
      <c r="K1" s="173"/>
      <c r="L1" s="173"/>
      <c r="M1" s="173"/>
      <c r="N1" s="173"/>
      <c r="O1" s="173"/>
      <c r="P1" s="173"/>
      <c r="Q1" s="173"/>
      <c r="R1" s="173"/>
      <c r="S1" s="173"/>
      <c r="T1" s="173"/>
      <c r="U1" s="173"/>
    </row>
    <row r="2" spans="1:21" ht="6.75" customHeight="1" x14ac:dyDescent="0.35">
      <c r="A2" s="172"/>
      <c r="B2" s="175"/>
      <c r="C2" s="176"/>
      <c r="D2" s="177"/>
      <c r="E2" s="176"/>
      <c r="F2" s="176"/>
      <c r="G2" s="176"/>
      <c r="H2" s="176"/>
      <c r="I2" s="176"/>
      <c r="J2" s="176"/>
      <c r="K2" s="176"/>
      <c r="L2" s="176"/>
      <c r="M2" s="176"/>
      <c r="N2" s="176"/>
      <c r="O2" s="176"/>
      <c r="P2" s="176"/>
      <c r="Q2" s="176"/>
      <c r="R2" s="176"/>
      <c r="S2" s="176"/>
      <c r="T2" s="178"/>
      <c r="U2" s="173"/>
    </row>
    <row r="3" spans="1:21" ht="67.5" customHeight="1" x14ac:dyDescent="0.35">
      <c r="A3" s="172"/>
      <c r="B3" s="179"/>
      <c r="C3" s="319"/>
      <c r="D3" s="320" t="s">
        <v>127</v>
      </c>
      <c r="E3" s="173"/>
      <c r="F3" s="319"/>
      <c r="G3" s="320" t="s">
        <v>93</v>
      </c>
      <c r="H3" s="173"/>
      <c r="I3" s="319"/>
      <c r="J3" s="320" t="s">
        <v>707</v>
      </c>
      <c r="K3" s="173"/>
      <c r="L3" s="319"/>
      <c r="M3" s="320" t="s">
        <v>130</v>
      </c>
      <c r="N3" s="173"/>
      <c r="O3" s="319"/>
      <c r="P3" s="320" t="s">
        <v>178</v>
      </c>
      <c r="Q3" s="173"/>
      <c r="R3" s="319"/>
      <c r="S3" s="320" t="s">
        <v>708</v>
      </c>
      <c r="T3" s="180"/>
      <c r="U3" s="173"/>
    </row>
    <row r="4" spans="1:21" ht="8.25" customHeight="1" x14ac:dyDescent="0.35">
      <c r="A4" s="172"/>
      <c r="B4" s="179"/>
      <c r="C4" s="173"/>
      <c r="D4" s="173"/>
      <c r="E4" s="173"/>
      <c r="F4" s="173"/>
      <c r="G4" s="173"/>
      <c r="H4" s="173"/>
      <c r="I4" s="173"/>
      <c r="J4" s="173"/>
      <c r="K4" s="173"/>
      <c r="L4" s="173"/>
      <c r="M4" s="173"/>
      <c r="N4" s="173"/>
      <c r="O4" s="173"/>
      <c r="P4" s="173"/>
      <c r="Q4" s="173"/>
      <c r="R4" s="173"/>
      <c r="S4" s="173"/>
      <c r="T4" s="180"/>
      <c r="U4" s="173"/>
    </row>
    <row r="5" spans="1:21" ht="67.5" customHeight="1" x14ac:dyDescent="0.35">
      <c r="A5" s="172"/>
      <c r="B5" s="179"/>
      <c r="C5" s="319"/>
      <c r="D5" s="320" t="s">
        <v>709</v>
      </c>
      <c r="E5" s="173"/>
      <c r="F5" s="319"/>
      <c r="G5" s="320" t="s">
        <v>412</v>
      </c>
      <c r="H5" s="173"/>
      <c r="I5" s="319"/>
      <c r="J5" s="320" t="s">
        <v>710</v>
      </c>
      <c r="K5" s="173"/>
      <c r="L5" s="319"/>
      <c r="M5" s="320" t="s">
        <v>139</v>
      </c>
      <c r="N5" s="173"/>
      <c r="O5" s="319"/>
      <c r="P5" s="320" t="s">
        <v>142</v>
      </c>
      <c r="Q5" s="173"/>
      <c r="R5" s="319"/>
      <c r="S5" s="320" t="s">
        <v>133</v>
      </c>
      <c r="T5" s="180"/>
      <c r="U5" s="173"/>
    </row>
    <row r="6" spans="1:21" ht="8.25" customHeight="1" x14ac:dyDescent="0.35">
      <c r="A6" s="172"/>
      <c r="B6" s="179"/>
      <c r="C6" s="173"/>
      <c r="D6" s="173"/>
      <c r="E6" s="173"/>
      <c r="F6" s="173"/>
      <c r="G6" s="173"/>
      <c r="H6" s="173"/>
      <c r="I6" s="173"/>
      <c r="J6" s="173"/>
      <c r="K6" s="173"/>
      <c r="L6" s="173"/>
      <c r="M6" s="173"/>
      <c r="N6" s="173"/>
      <c r="O6" s="173"/>
      <c r="P6" s="173"/>
      <c r="Q6" s="173"/>
      <c r="R6" s="173"/>
      <c r="S6" s="173"/>
      <c r="T6" s="180"/>
      <c r="U6" s="173"/>
    </row>
    <row r="7" spans="1:21" ht="67.5" customHeight="1" x14ac:dyDescent="0.35">
      <c r="A7" s="172"/>
      <c r="B7" s="179"/>
      <c r="C7" s="319"/>
      <c r="D7" s="320" t="s">
        <v>509</v>
      </c>
      <c r="E7" s="173"/>
      <c r="F7" s="319"/>
      <c r="G7" s="320" t="s">
        <v>711</v>
      </c>
      <c r="H7" s="173"/>
      <c r="I7" s="319"/>
      <c r="J7" s="320" t="s">
        <v>712</v>
      </c>
      <c r="K7" s="173"/>
      <c r="L7" s="319"/>
      <c r="M7" s="320" t="s">
        <v>106</v>
      </c>
      <c r="N7" s="173"/>
      <c r="O7" s="319"/>
      <c r="P7" s="320" t="s">
        <v>648</v>
      </c>
      <c r="Q7" s="173"/>
      <c r="R7" s="319"/>
      <c r="S7" s="320" t="s">
        <v>151</v>
      </c>
      <c r="T7" s="180"/>
      <c r="U7" s="173"/>
    </row>
    <row r="8" spans="1:21" ht="8.25" customHeight="1" x14ac:dyDescent="0.35">
      <c r="A8" s="172"/>
      <c r="B8" s="179"/>
      <c r="C8" s="173"/>
      <c r="D8" s="173"/>
      <c r="E8" s="173"/>
      <c r="F8" s="173"/>
      <c r="G8" s="173"/>
      <c r="H8" s="173"/>
      <c r="I8" s="173"/>
      <c r="J8" s="173"/>
      <c r="K8" s="173"/>
      <c r="L8" s="173"/>
      <c r="M8" s="173"/>
      <c r="N8" s="173"/>
      <c r="O8" s="173"/>
      <c r="P8" s="173"/>
      <c r="Q8" s="173"/>
      <c r="R8" s="173"/>
      <c r="S8" s="173"/>
      <c r="T8" s="180"/>
      <c r="U8" s="173"/>
    </row>
    <row r="9" spans="1:21" ht="67.5" customHeight="1" x14ac:dyDescent="0.35">
      <c r="A9" s="172"/>
      <c r="B9" s="179"/>
      <c r="C9" s="319"/>
      <c r="D9" s="320" t="s">
        <v>124</v>
      </c>
      <c r="E9" s="173"/>
      <c r="F9" s="319"/>
      <c r="G9" s="320" t="s">
        <v>115</v>
      </c>
      <c r="H9" s="173"/>
      <c r="I9" s="319"/>
      <c r="J9" s="320" t="s">
        <v>479</v>
      </c>
      <c r="K9" s="173"/>
      <c r="L9" s="319"/>
      <c r="M9" s="320" t="s">
        <v>489</v>
      </c>
      <c r="N9" s="173"/>
      <c r="O9" s="181"/>
      <c r="P9" s="182"/>
      <c r="Q9" s="173"/>
      <c r="R9" s="181"/>
      <c r="S9" s="182"/>
      <c r="T9" s="180"/>
      <c r="U9" s="173"/>
    </row>
    <row r="10" spans="1:21" ht="8.25" customHeight="1" x14ac:dyDescent="0.35">
      <c r="A10" s="172"/>
      <c r="B10" s="183"/>
      <c r="C10" s="184"/>
      <c r="D10" s="184"/>
      <c r="E10" s="184"/>
      <c r="F10" s="184"/>
      <c r="G10" s="184"/>
      <c r="H10" s="184"/>
      <c r="I10" s="184"/>
      <c r="J10" s="184"/>
      <c r="K10" s="184"/>
      <c r="L10" s="184"/>
      <c r="M10" s="184"/>
      <c r="N10" s="184"/>
      <c r="O10" s="184"/>
      <c r="P10" s="184"/>
      <c r="Q10" s="184"/>
      <c r="R10" s="184"/>
      <c r="S10" s="184"/>
      <c r="T10" s="185"/>
      <c r="U10" s="173"/>
    </row>
    <row r="11" spans="1:21" ht="57" customHeight="1" x14ac:dyDescent="0.35">
      <c r="A11" s="172"/>
      <c r="B11" s="172"/>
      <c r="E11" s="173"/>
      <c r="H11" s="173"/>
      <c r="K11" s="173"/>
      <c r="N11" s="173"/>
      <c r="Q11" s="173"/>
      <c r="R11" s="173"/>
      <c r="S11" s="173"/>
      <c r="T11" s="173"/>
      <c r="U11" s="173"/>
    </row>
    <row r="12" spans="1:21" ht="8.25" customHeight="1" x14ac:dyDescent="0.35">
      <c r="A12" s="172"/>
      <c r="B12" s="172"/>
      <c r="C12" s="173"/>
      <c r="D12" s="173"/>
      <c r="E12" s="173"/>
      <c r="F12" s="173"/>
      <c r="G12" s="173"/>
      <c r="H12" s="173"/>
      <c r="I12" s="173"/>
      <c r="J12" s="173"/>
      <c r="K12" s="173"/>
      <c r="L12" s="173"/>
      <c r="M12" s="173"/>
      <c r="N12" s="173"/>
      <c r="O12" s="173"/>
      <c r="P12" s="173"/>
      <c r="Q12" s="173"/>
      <c r="R12" s="173"/>
      <c r="S12" s="173"/>
      <c r="T12" s="173"/>
      <c r="U12" s="173"/>
    </row>
    <row r="13" spans="1:21" ht="57" customHeight="1" x14ac:dyDescent="0.35">
      <c r="A13" s="172"/>
      <c r="B13" s="172"/>
      <c r="E13" s="173"/>
      <c r="H13" s="173"/>
      <c r="K13" s="173"/>
      <c r="N13" s="173"/>
      <c r="O13" s="173"/>
      <c r="P13" s="187"/>
      <c r="Q13" s="173"/>
      <c r="R13" s="173"/>
      <c r="S13" s="187"/>
      <c r="T13" s="173"/>
      <c r="U13" s="173"/>
    </row>
    <row r="14" spans="1:21" ht="8.25" customHeight="1" x14ac:dyDescent="0.35">
      <c r="A14" s="172"/>
      <c r="B14" s="172"/>
      <c r="C14" s="173"/>
      <c r="D14" s="173"/>
      <c r="E14" s="173"/>
      <c r="F14" s="173"/>
      <c r="G14" s="173"/>
      <c r="H14" s="173"/>
      <c r="I14" s="173"/>
      <c r="J14" s="173"/>
      <c r="K14" s="173"/>
      <c r="L14" s="173"/>
      <c r="M14" s="173"/>
      <c r="N14" s="173"/>
      <c r="O14" s="173"/>
      <c r="P14" s="173"/>
      <c r="Q14" s="173"/>
      <c r="R14" s="173"/>
      <c r="S14" s="173"/>
      <c r="T14" s="173"/>
      <c r="U14" s="173"/>
    </row>
    <row r="15" spans="1:21" ht="57" customHeight="1" x14ac:dyDescent="0.35">
      <c r="E15" s="173"/>
      <c r="H15" s="173"/>
      <c r="J15" s="186"/>
      <c r="K15" s="173"/>
      <c r="L15" s="186"/>
      <c r="M15" s="186"/>
      <c r="N15" s="173"/>
      <c r="Q15" s="173"/>
      <c r="T15" s="173"/>
      <c r="U15" s="173"/>
    </row>
    <row r="16" spans="1:21" ht="8.25" customHeight="1" x14ac:dyDescent="0.35">
      <c r="C16" s="173"/>
      <c r="D16" s="173"/>
      <c r="E16" s="173"/>
      <c r="F16" s="173"/>
      <c r="G16" s="173"/>
      <c r="H16" s="173"/>
      <c r="I16" s="173"/>
      <c r="J16" s="173"/>
      <c r="K16" s="173"/>
      <c r="L16" s="173"/>
      <c r="M16" s="173"/>
      <c r="N16" s="173"/>
      <c r="O16" s="173"/>
      <c r="P16" s="173"/>
      <c r="Q16" s="173"/>
      <c r="R16" s="173"/>
      <c r="S16" s="173"/>
      <c r="T16" s="173"/>
      <c r="U16" s="173"/>
    </row>
    <row r="17" spans="3:21" ht="57" customHeight="1" x14ac:dyDescent="0.35">
      <c r="C17" s="173"/>
      <c r="D17" s="187"/>
      <c r="E17" s="173"/>
      <c r="F17" s="173"/>
      <c r="G17" s="187"/>
      <c r="H17" s="173"/>
      <c r="I17" s="173"/>
      <c r="J17" s="187"/>
      <c r="K17" s="173"/>
      <c r="L17" s="173"/>
      <c r="M17" s="187"/>
      <c r="N17" s="173"/>
      <c r="O17" s="173"/>
      <c r="P17" s="187"/>
      <c r="Q17" s="173"/>
      <c r="R17" s="173"/>
      <c r="S17" s="187"/>
      <c r="T17" s="173"/>
      <c r="U17" s="173"/>
    </row>
    <row r="18" spans="3:21" ht="8.25" customHeight="1" x14ac:dyDescent="0.35">
      <c r="C18" s="173"/>
      <c r="D18" s="173"/>
      <c r="E18" s="173"/>
      <c r="F18" s="173"/>
      <c r="G18" s="173"/>
      <c r="H18" s="173"/>
      <c r="I18" s="173"/>
      <c r="J18" s="173"/>
      <c r="K18" s="173"/>
      <c r="L18" s="173"/>
      <c r="M18" s="173"/>
      <c r="N18" s="173"/>
      <c r="O18" s="173"/>
      <c r="P18" s="173"/>
      <c r="Q18" s="173"/>
      <c r="R18" s="173"/>
      <c r="S18" s="173"/>
      <c r="T18" s="173"/>
      <c r="U18" s="173"/>
    </row>
    <row r="19" spans="3:21" ht="57" customHeight="1" x14ac:dyDescent="0.35">
      <c r="C19" s="173"/>
      <c r="D19" s="187"/>
      <c r="E19" s="173"/>
      <c r="F19" s="173"/>
      <c r="G19" s="187"/>
      <c r="H19" s="173"/>
      <c r="I19" s="173"/>
      <c r="J19" s="187"/>
      <c r="K19" s="173"/>
      <c r="L19" s="173"/>
      <c r="M19" s="187"/>
      <c r="N19" s="173"/>
      <c r="O19" s="173"/>
      <c r="P19" s="187"/>
      <c r="Q19" s="173"/>
      <c r="R19" s="173"/>
      <c r="S19" s="187"/>
      <c r="T19" s="173"/>
      <c r="U19" s="173"/>
    </row>
    <row r="20" spans="3:21" x14ac:dyDescent="0.35">
      <c r="C20" s="173"/>
      <c r="D20" s="173"/>
      <c r="E20" s="173"/>
      <c r="F20" s="173"/>
      <c r="G20" s="173"/>
      <c r="H20" s="173"/>
      <c r="I20" s="173"/>
      <c r="J20" s="173"/>
      <c r="K20" s="173"/>
      <c r="L20" s="173"/>
      <c r="M20" s="173"/>
      <c r="N20" s="173"/>
      <c r="O20" s="173"/>
      <c r="P20" s="173"/>
      <c r="Q20" s="173"/>
      <c r="R20" s="173"/>
      <c r="S20" s="173"/>
      <c r="T20" s="173"/>
      <c r="U20" s="173"/>
    </row>
    <row r="21" spans="3:21" x14ac:dyDescent="0.35">
      <c r="J21" s="186"/>
      <c r="K21" s="186"/>
      <c r="L21" s="186"/>
      <c r="M21" s="186"/>
      <c r="N21" s="186"/>
    </row>
  </sheetData>
  <sheetProtection algorithmName="SHA-512" hashValue="xtPo4lW0K8MgN5mZ5tHMk9tRVByQhemJevBh9MBfuMje25l8YDXOEeUophSta2Ns4cXABSAoB7vj/677MIrRgA==" saltValue="EwiUmKDVQhWH4rjpXi177Q==" spinCount="100000" sheet="1" objects="1" scenarios="1" formatColumns="0" formatRows="0"/>
  <pageMargins left="0.7" right="0.7" top="0.75" bottom="0.75" header="0.3" footer="0.3"/>
  <pageSetup paperSize="9" scale="46" orientation="portrait" r:id="rId1"/>
  <headerFooter>
    <oddHeader>&amp;C&amp;"Calibri"&amp;10&amp;K000000OFFICIAL&amp;1#</oddHead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DEFS"/>
  <dimension ref="A1:D170"/>
  <sheetViews>
    <sheetView showGridLines="0" workbookViewId="0"/>
  </sheetViews>
  <sheetFormatPr defaultColWidth="9.1796875" defaultRowHeight="14.5" x14ac:dyDescent="0.35"/>
  <cols>
    <col min="1" max="1" width="2.54296875" customWidth="1"/>
    <col min="2" max="2" width="26.453125" customWidth="1"/>
    <col min="3" max="3" width="69.1796875" customWidth="1"/>
    <col min="4" max="4" width="26.453125" customWidth="1"/>
    <col min="5" max="5" width="2.54296875" customWidth="1"/>
    <col min="6" max="6" width="9.1796875" customWidth="1"/>
  </cols>
  <sheetData>
    <row r="1" spans="1:4" s="24" customFormat="1" ht="66" customHeight="1" x14ac:dyDescent="0.35">
      <c r="A1" s="13"/>
      <c r="B1" s="218" t="s">
        <v>713</v>
      </c>
      <c r="C1" s="10"/>
    </row>
    <row r="2" spans="1:4" s="3" customFormat="1" ht="9" hidden="1" customHeight="1" x14ac:dyDescent="0.35">
      <c r="A2" s="13"/>
      <c r="B2" s="11"/>
      <c r="C2" s="10"/>
      <c r="D2" s="10"/>
    </row>
    <row r="3" spans="1:4" s="3" customFormat="1" ht="37.5" customHeight="1" x14ac:dyDescent="0.35">
      <c r="A3" s="13"/>
      <c r="B3" s="224"/>
      <c r="C3" s="225"/>
      <c r="D3" s="225"/>
    </row>
    <row r="4" spans="1:4" s="3" customFormat="1" ht="10.5" customHeight="1" x14ac:dyDescent="0.35">
      <c r="A4" s="13"/>
      <c r="B4" s="12"/>
      <c r="C4" s="10"/>
      <c r="D4" s="10"/>
    </row>
    <row r="5" spans="1:4" s="15" customFormat="1" ht="23.25" customHeight="1" x14ac:dyDescent="0.35">
      <c r="A5" s="103"/>
      <c r="B5" s="226" t="s">
        <v>714</v>
      </c>
      <c r="C5" s="463" t="s">
        <v>715</v>
      </c>
      <c r="D5" s="463"/>
    </row>
    <row r="6" spans="1:4" s="15" customFormat="1" ht="23.25" customHeight="1" x14ac:dyDescent="0.35">
      <c r="A6" s="103"/>
      <c r="B6" s="366"/>
      <c r="C6" s="463"/>
      <c r="D6" s="463"/>
    </row>
    <row r="7" spans="1:4" ht="10.5" customHeight="1" x14ac:dyDescent="0.35">
      <c r="A7" s="103"/>
      <c r="B7" s="366"/>
      <c r="C7" s="366"/>
      <c r="D7" s="366"/>
    </row>
    <row r="8" spans="1:4" ht="23.25" customHeight="1" x14ac:dyDescent="0.35">
      <c r="A8" s="103"/>
      <c r="B8" s="226" t="s">
        <v>716</v>
      </c>
      <c r="C8" s="463" t="s">
        <v>717</v>
      </c>
      <c r="D8" s="463"/>
    </row>
    <row r="9" spans="1:4" ht="74.25" customHeight="1" x14ac:dyDescent="0.35">
      <c r="A9" s="103"/>
      <c r="B9" s="54"/>
      <c r="C9" s="463"/>
      <c r="D9" s="463"/>
    </row>
    <row r="10" spans="1:4" ht="10.5" customHeight="1" x14ac:dyDescent="0.35">
      <c r="A10" s="103"/>
      <c r="B10" s="366"/>
      <c r="C10" s="366"/>
      <c r="D10" s="366"/>
    </row>
    <row r="11" spans="1:4" ht="23.25" customHeight="1" x14ac:dyDescent="0.35">
      <c r="A11" s="103"/>
      <c r="B11" s="226" t="s">
        <v>718</v>
      </c>
      <c r="C11" s="463" t="s">
        <v>719</v>
      </c>
      <c r="D11" s="463"/>
    </row>
    <row r="12" spans="1:4" ht="96" customHeight="1" x14ac:dyDescent="0.35">
      <c r="A12" s="103"/>
      <c r="B12" s="54"/>
      <c r="C12" s="463"/>
      <c r="D12" s="463"/>
    </row>
    <row r="13" spans="1:4" ht="10.5" customHeight="1" x14ac:dyDescent="0.35">
      <c r="A13" s="103"/>
      <c r="B13" s="366"/>
      <c r="C13" s="366"/>
      <c r="D13" s="366"/>
    </row>
    <row r="14" spans="1:4" ht="23.25" customHeight="1" x14ac:dyDescent="0.35">
      <c r="A14" s="103"/>
      <c r="B14" s="226" t="s">
        <v>720</v>
      </c>
      <c r="C14" s="463" t="s">
        <v>721</v>
      </c>
      <c r="D14" s="463"/>
    </row>
    <row r="15" spans="1:4" ht="23.25" customHeight="1" x14ac:dyDescent="0.35">
      <c r="A15" s="103"/>
      <c r="B15" s="54"/>
      <c r="C15" s="463"/>
      <c r="D15" s="463"/>
    </row>
    <row r="16" spans="1:4" s="55" customFormat="1" ht="10.5" customHeight="1" x14ac:dyDescent="0.35">
      <c r="A16" s="103"/>
      <c r="B16" s="366"/>
      <c r="C16" s="366"/>
      <c r="D16" s="366"/>
    </row>
    <row r="17" spans="2:4" s="15" customFormat="1" ht="23.25" customHeight="1" x14ac:dyDescent="0.35">
      <c r="B17" s="226" t="s">
        <v>722</v>
      </c>
      <c r="C17" s="463" t="s">
        <v>723</v>
      </c>
      <c r="D17" s="463"/>
    </row>
    <row r="18" spans="2:4" s="15" customFormat="1" ht="23.25" customHeight="1" x14ac:dyDescent="0.35">
      <c r="B18" s="366"/>
      <c r="C18" s="463"/>
      <c r="D18" s="463"/>
    </row>
    <row r="19" spans="2:4" ht="23.25" customHeight="1" x14ac:dyDescent="0.35">
      <c r="B19" s="103"/>
      <c r="C19" s="103"/>
      <c r="D19" s="103"/>
    </row>
    <row r="20" spans="2:4" ht="23.25" customHeight="1" x14ac:dyDescent="0.35">
      <c r="B20" s="103"/>
      <c r="C20" s="103"/>
      <c r="D20" s="103"/>
    </row>
    <row r="21" spans="2:4" ht="23.25" customHeight="1" x14ac:dyDescent="0.35">
      <c r="B21" s="103"/>
      <c r="C21" s="103"/>
      <c r="D21" s="103"/>
    </row>
    <row r="22" spans="2:4" ht="23.25" customHeight="1" x14ac:dyDescent="0.35">
      <c r="B22" s="103"/>
      <c r="C22" s="103"/>
      <c r="D22" s="103"/>
    </row>
    <row r="23" spans="2:4" ht="23.25" customHeight="1" x14ac:dyDescent="0.35">
      <c r="B23" s="103"/>
      <c r="C23" s="103"/>
      <c r="D23" s="103"/>
    </row>
    <row r="24" spans="2:4" ht="23.25" customHeight="1" x14ac:dyDescent="0.35">
      <c r="B24" s="103"/>
      <c r="C24" s="103"/>
      <c r="D24" s="103"/>
    </row>
    <row r="25" spans="2:4" ht="23.25" customHeight="1" x14ac:dyDescent="0.35">
      <c r="B25" s="103"/>
      <c r="C25" s="103"/>
      <c r="D25" s="103"/>
    </row>
    <row r="26" spans="2:4" ht="23.25" customHeight="1" x14ac:dyDescent="0.35">
      <c r="B26" s="103"/>
      <c r="C26" s="103"/>
      <c r="D26" s="103"/>
    </row>
    <row r="27" spans="2:4" ht="23.25" customHeight="1" x14ac:dyDescent="0.35">
      <c r="B27" s="103"/>
      <c r="C27" s="103"/>
      <c r="D27" s="103"/>
    </row>
    <row r="28" spans="2:4" ht="23.25" customHeight="1" x14ac:dyDescent="0.35">
      <c r="B28" s="103"/>
      <c r="C28" s="103"/>
      <c r="D28" s="103"/>
    </row>
    <row r="29" spans="2:4" ht="23.25" customHeight="1" x14ac:dyDescent="0.35">
      <c r="B29" s="103"/>
      <c r="C29" s="103"/>
      <c r="D29" s="103"/>
    </row>
    <row r="30" spans="2:4" ht="23.25" customHeight="1" x14ac:dyDescent="0.35">
      <c r="B30" s="103"/>
      <c r="C30" s="103"/>
      <c r="D30" s="103"/>
    </row>
    <row r="31" spans="2:4" ht="23.25" customHeight="1" x14ac:dyDescent="0.35">
      <c r="B31" s="103"/>
      <c r="C31" s="103"/>
      <c r="D31" s="103"/>
    </row>
    <row r="32" spans="2:4" ht="23.25" customHeight="1" x14ac:dyDescent="0.35">
      <c r="B32" s="103"/>
      <c r="C32" s="103"/>
      <c r="D32" s="103"/>
    </row>
    <row r="33" ht="23.25" customHeight="1" x14ac:dyDescent="0.35"/>
    <row r="34" ht="23.25" customHeight="1" x14ac:dyDescent="0.35"/>
    <row r="35" ht="23.25" customHeight="1" x14ac:dyDescent="0.35"/>
    <row r="36" ht="23.25" customHeight="1" x14ac:dyDescent="0.35"/>
    <row r="37" ht="23.25" customHeight="1" x14ac:dyDescent="0.35"/>
    <row r="38" ht="23.25" customHeight="1" x14ac:dyDescent="0.35"/>
    <row r="39" ht="23.25" customHeight="1" x14ac:dyDescent="0.35"/>
    <row r="40" ht="23.25" customHeight="1" x14ac:dyDescent="0.35"/>
    <row r="41" ht="23.25" customHeight="1" x14ac:dyDescent="0.35"/>
    <row r="42" ht="23.25" customHeight="1" x14ac:dyDescent="0.35"/>
    <row r="43" ht="23.25" customHeight="1" x14ac:dyDescent="0.35"/>
    <row r="44" ht="23.25" customHeight="1" x14ac:dyDescent="0.35"/>
    <row r="45" ht="23.25" customHeight="1" x14ac:dyDescent="0.35"/>
    <row r="46" ht="23.25" customHeight="1" x14ac:dyDescent="0.35"/>
    <row r="47" ht="23.25" customHeight="1" x14ac:dyDescent="0.35"/>
    <row r="48" ht="23.25" customHeight="1" x14ac:dyDescent="0.35"/>
    <row r="49" ht="23.25" customHeight="1" x14ac:dyDescent="0.35"/>
    <row r="50" ht="23.25" customHeight="1" x14ac:dyDescent="0.35"/>
    <row r="51" ht="23.25" customHeight="1" x14ac:dyDescent="0.35"/>
    <row r="52" ht="23.25" customHeight="1" x14ac:dyDescent="0.35"/>
    <row r="53" ht="23.25" customHeight="1" x14ac:dyDescent="0.35"/>
    <row r="54" ht="23.25" customHeight="1" x14ac:dyDescent="0.35"/>
    <row r="55" ht="23.25" customHeight="1" x14ac:dyDescent="0.35"/>
    <row r="56" ht="23.25" customHeight="1" x14ac:dyDescent="0.35"/>
    <row r="57" ht="23.25" customHeight="1" x14ac:dyDescent="0.35"/>
    <row r="58" ht="23.25" customHeight="1" x14ac:dyDescent="0.35"/>
    <row r="59" ht="23.25" customHeight="1" x14ac:dyDescent="0.35"/>
    <row r="60" ht="23.25" customHeight="1" x14ac:dyDescent="0.35"/>
    <row r="61" ht="23.25" customHeight="1" x14ac:dyDescent="0.35"/>
    <row r="62" ht="23.25" customHeight="1" x14ac:dyDescent="0.35"/>
    <row r="63" ht="23.25" customHeight="1" x14ac:dyDescent="0.35"/>
    <row r="64" ht="23.25" customHeight="1" x14ac:dyDescent="0.35"/>
    <row r="65" ht="23.25" customHeight="1" x14ac:dyDescent="0.35"/>
    <row r="66" ht="23.25" customHeight="1" x14ac:dyDescent="0.35"/>
    <row r="67" ht="23.25" customHeight="1" x14ac:dyDescent="0.35"/>
    <row r="68" ht="23.25" customHeight="1" x14ac:dyDescent="0.35"/>
    <row r="69" ht="23.25" customHeight="1" x14ac:dyDescent="0.35"/>
    <row r="70" ht="23.25" customHeight="1" x14ac:dyDescent="0.35"/>
    <row r="71" ht="23.25" customHeight="1" x14ac:dyDescent="0.35"/>
    <row r="72" ht="23.25" customHeight="1" x14ac:dyDescent="0.35"/>
    <row r="73" ht="23.25" customHeight="1" x14ac:dyDescent="0.35"/>
    <row r="74" ht="23.25" customHeight="1" x14ac:dyDescent="0.35"/>
    <row r="75" ht="23.25" customHeight="1" x14ac:dyDescent="0.35"/>
    <row r="76" ht="23.25" customHeight="1" x14ac:dyDescent="0.35"/>
    <row r="77" ht="23.25" customHeight="1" x14ac:dyDescent="0.35"/>
    <row r="78" ht="23.25" customHeight="1" x14ac:dyDescent="0.35"/>
    <row r="79" ht="23.25" customHeight="1" x14ac:dyDescent="0.35"/>
    <row r="80" ht="23.25" customHeight="1" x14ac:dyDescent="0.35"/>
    <row r="81" ht="23.25" customHeight="1" x14ac:dyDescent="0.35"/>
    <row r="82" ht="23.25" customHeight="1" x14ac:dyDescent="0.35"/>
    <row r="83" ht="23.25" customHeight="1" x14ac:dyDescent="0.35"/>
    <row r="84" ht="23.25" customHeight="1" x14ac:dyDescent="0.35"/>
    <row r="85" ht="23.25" customHeight="1" x14ac:dyDescent="0.35"/>
    <row r="86" ht="23.25" customHeight="1" x14ac:dyDescent="0.35"/>
    <row r="87" ht="23.25" customHeight="1" x14ac:dyDescent="0.35"/>
    <row r="88" ht="23.25" customHeight="1" x14ac:dyDescent="0.35"/>
    <row r="89" ht="23.25" customHeight="1" x14ac:dyDescent="0.35"/>
    <row r="90" ht="23.25" customHeight="1" x14ac:dyDescent="0.35"/>
    <row r="91" ht="23.25" customHeight="1" x14ac:dyDescent="0.35"/>
    <row r="92" ht="23.25" customHeight="1" x14ac:dyDescent="0.35"/>
    <row r="93" ht="23.25" customHeight="1" x14ac:dyDescent="0.35"/>
    <row r="94" ht="23.25" customHeight="1" x14ac:dyDescent="0.35"/>
    <row r="95" ht="23.25" customHeight="1" x14ac:dyDescent="0.35"/>
    <row r="96" ht="23.25" customHeight="1" x14ac:dyDescent="0.35"/>
    <row r="97" ht="23.25" customHeight="1" x14ac:dyDescent="0.35"/>
    <row r="98" ht="23.25" customHeight="1" x14ac:dyDescent="0.35"/>
    <row r="99" ht="23.25" customHeight="1" x14ac:dyDescent="0.35"/>
    <row r="100" ht="23.25" customHeight="1" x14ac:dyDescent="0.35"/>
    <row r="101" ht="23.25" customHeight="1" x14ac:dyDescent="0.35"/>
    <row r="102" ht="23.25" customHeight="1" x14ac:dyDescent="0.35"/>
    <row r="103" ht="23.25" customHeight="1" x14ac:dyDescent="0.35"/>
    <row r="104" ht="23.25" customHeight="1" x14ac:dyDescent="0.35"/>
    <row r="105" ht="23.25" customHeight="1" x14ac:dyDescent="0.35"/>
    <row r="106" ht="23.25" customHeight="1" x14ac:dyDescent="0.35"/>
    <row r="107" ht="23.25" customHeight="1" x14ac:dyDescent="0.35"/>
    <row r="108" ht="23.25" customHeight="1" x14ac:dyDescent="0.35"/>
    <row r="109" ht="23.25" customHeight="1" x14ac:dyDescent="0.35"/>
    <row r="110" ht="23.25" customHeight="1" x14ac:dyDescent="0.35"/>
    <row r="111" ht="23.25" customHeight="1" x14ac:dyDescent="0.35"/>
    <row r="112" ht="23.25" customHeight="1" x14ac:dyDescent="0.35"/>
    <row r="113" ht="23.25" customHeight="1" x14ac:dyDescent="0.35"/>
    <row r="114" ht="23.25" customHeight="1" x14ac:dyDescent="0.35"/>
    <row r="115" ht="23.25" customHeight="1" x14ac:dyDescent="0.35"/>
    <row r="116" ht="23.25" customHeight="1" x14ac:dyDescent="0.35"/>
    <row r="117" ht="23.25" customHeight="1" x14ac:dyDescent="0.35"/>
    <row r="118" ht="23.25" customHeight="1" x14ac:dyDescent="0.35"/>
    <row r="119" ht="23.25" customHeight="1" x14ac:dyDescent="0.35"/>
    <row r="120" ht="23.25" customHeight="1" x14ac:dyDescent="0.35"/>
    <row r="121" ht="23.25" customHeight="1" x14ac:dyDescent="0.35"/>
    <row r="122" ht="23.25" customHeight="1" x14ac:dyDescent="0.35"/>
    <row r="123" ht="23.25" customHeight="1" x14ac:dyDescent="0.35"/>
    <row r="124" ht="23.25" customHeight="1" x14ac:dyDescent="0.35"/>
    <row r="125" ht="23.25" customHeight="1" x14ac:dyDescent="0.35"/>
    <row r="126" ht="23.25" customHeight="1" x14ac:dyDescent="0.35"/>
    <row r="127" ht="23.25" customHeight="1" x14ac:dyDescent="0.35"/>
    <row r="128" ht="23.25" customHeight="1" x14ac:dyDescent="0.35"/>
    <row r="129" ht="23.25" customHeight="1" x14ac:dyDescent="0.35"/>
    <row r="130" ht="23.25" customHeight="1" x14ac:dyDescent="0.35"/>
    <row r="131" ht="23.25" customHeight="1" x14ac:dyDescent="0.35"/>
    <row r="132" ht="23.25" customHeight="1" x14ac:dyDescent="0.35"/>
    <row r="133" ht="23.25" customHeight="1" x14ac:dyDescent="0.35"/>
    <row r="134" ht="23.25" customHeight="1" x14ac:dyDescent="0.35"/>
    <row r="135" ht="23.25" customHeight="1" x14ac:dyDescent="0.35"/>
    <row r="136" ht="23.25" customHeight="1" x14ac:dyDescent="0.35"/>
    <row r="137" ht="23.25" customHeight="1" x14ac:dyDescent="0.35"/>
    <row r="138" ht="23.25" customHeight="1" x14ac:dyDescent="0.35"/>
    <row r="139" ht="23.25" customHeight="1" x14ac:dyDescent="0.35"/>
    <row r="140" ht="23.25" customHeight="1" x14ac:dyDescent="0.35"/>
    <row r="141" ht="23.25" customHeight="1" x14ac:dyDescent="0.35"/>
    <row r="142" ht="23.25" customHeight="1" x14ac:dyDescent="0.35"/>
    <row r="143" ht="23.25" customHeight="1" x14ac:dyDescent="0.35"/>
    <row r="144" ht="23.25" customHeight="1" x14ac:dyDescent="0.35"/>
    <row r="145" ht="23.25" customHeight="1" x14ac:dyDescent="0.35"/>
    <row r="146" ht="23.25" customHeight="1" x14ac:dyDescent="0.35"/>
    <row r="147" ht="23.25" customHeight="1" x14ac:dyDescent="0.35"/>
    <row r="148" ht="23.25" customHeight="1" x14ac:dyDescent="0.35"/>
    <row r="149" ht="23.25" customHeight="1" x14ac:dyDescent="0.35"/>
    <row r="150" ht="23.25" customHeight="1" x14ac:dyDescent="0.35"/>
    <row r="151" ht="23.25" customHeight="1" x14ac:dyDescent="0.35"/>
    <row r="152" ht="23.25" customHeight="1" x14ac:dyDescent="0.35"/>
    <row r="153" ht="23.25" customHeight="1" x14ac:dyDescent="0.35"/>
    <row r="154" ht="23.25" customHeight="1" x14ac:dyDescent="0.35"/>
    <row r="155" ht="23.25" customHeight="1" x14ac:dyDescent="0.35"/>
    <row r="156" ht="23.25" customHeight="1" x14ac:dyDescent="0.35"/>
    <row r="157" ht="23.25" customHeight="1" x14ac:dyDescent="0.35"/>
    <row r="158" ht="23.25" customHeight="1" x14ac:dyDescent="0.35"/>
    <row r="159" ht="23.25" customHeight="1" x14ac:dyDescent="0.35"/>
    <row r="160" ht="23.25" customHeight="1" x14ac:dyDescent="0.35"/>
    <row r="161" ht="23.25" customHeight="1" x14ac:dyDescent="0.35"/>
    <row r="162" ht="23.25" customHeight="1" x14ac:dyDescent="0.35"/>
    <row r="163" ht="23.25" customHeight="1" x14ac:dyDescent="0.35"/>
    <row r="164" ht="23.25" customHeight="1" x14ac:dyDescent="0.35"/>
    <row r="165" ht="23.25" customHeight="1" x14ac:dyDescent="0.35"/>
    <row r="166" ht="23.25" customHeight="1" x14ac:dyDescent="0.35"/>
    <row r="167" ht="23.25" customHeight="1" x14ac:dyDescent="0.35"/>
    <row r="168" ht="23.25" customHeight="1" x14ac:dyDescent="0.35"/>
    <row r="169" ht="23.25" customHeight="1" x14ac:dyDescent="0.35"/>
    <row r="170" ht="23.25" customHeight="1" x14ac:dyDescent="0.35"/>
  </sheetData>
  <sheetProtection algorithmName="SHA-512" hashValue="m9xqnDS042l2u1UocvE/gGIkISKDun0EWRALCP1vhCswLTej3AibFMu9WmhWAlYpM0mj2XWiER69OI1PIoDiCQ==" saltValue="Jx3n7Js0A3mKX1Nq10dUyA==" spinCount="100000" sheet="1" objects="1" scenarios="1" formatColumns="0" formatRows="0"/>
  <mergeCells count="5">
    <mergeCell ref="C5:D6"/>
    <mergeCell ref="C17:D18"/>
    <mergeCell ref="C14:D15"/>
    <mergeCell ref="C11:D12"/>
    <mergeCell ref="C8:D9"/>
  </mergeCells>
  <pageMargins left="0.7" right="0.7" top="0.75" bottom="0.75" header="0.3" footer="0.3"/>
  <pageSetup paperSize="9" orientation="portrait" r:id="rId1"/>
  <headerFooter>
    <oddHeader>&amp;C&amp;"Calibri"&amp;10&amp;K000000OFFICIAL&amp;1#</oddHead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1A5537-A966-4417-AA83-1F25ECA2188F}">
  <sheetPr codeName="ACTION">
    <outlinePr summaryBelow="0"/>
    <pageSetUpPr fitToPage="1"/>
  </sheetPr>
  <dimension ref="A1:Q187"/>
  <sheetViews>
    <sheetView showGridLines="0" zoomScale="60" zoomScaleNormal="60" workbookViewId="0">
      <pane ySplit="19" topLeftCell="A20" activePane="bottomLeft" state="frozen"/>
      <selection pane="bottomLeft" activeCell="H209" sqref="H209"/>
    </sheetView>
  </sheetViews>
  <sheetFormatPr defaultColWidth="9.1796875" defaultRowHeight="14.5" x14ac:dyDescent="0.35"/>
  <cols>
    <col min="1" max="1" width="2.81640625" style="21" customWidth="1"/>
    <col min="2" max="2" width="22.81640625" style="46" customWidth="1"/>
    <col min="3" max="3" width="69.54296875" style="46" customWidth="1"/>
    <col min="4" max="4" width="19.453125" style="18" hidden="1" customWidth="1"/>
    <col min="5" max="5" width="10.54296875" style="88" hidden="1" customWidth="1"/>
    <col min="6" max="6" width="16.1796875" style="46" hidden="1" customWidth="1"/>
    <col min="7" max="7" width="15.54296875" style="88" customWidth="1"/>
    <col min="8" max="8" width="26" style="46" customWidth="1"/>
    <col min="9" max="9" width="8.81640625" style="88" customWidth="1"/>
    <col min="10" max="10" width="26" style="88" customWidth="1"/>
    <col min="11" max="11" width="8.81640625" style="46" customWidth="1"/>
    <col min="12" max="12" width="25" style="88" customWidth="1"/>
    <col min="13" max="13" width="8.81640625" style="46" customWidth="1"/>
    <col min="14" max="14" width="13" style="145" hidden="1" customWidth="1"/>
    <col min="15" max="15" width="20" style="143" hidden="1" customWidth="1"/>
    <col min="16" max="16" width="15.1796875" style="144" hidden="1" customWidth="1"/>
    <col min="17" max="17" width="0" style="46" hidden="1" customWidth="1"/>
    <col min="18" max="16384" width="9.1796875" style="46"/>
  </cols>
  <sheetData>
    <row r="1" spans="1:17" s="24" customFormat="1" ht="39.75" customHeight="1" x14ac:dyDescent="0.75">
      <c r="B1" s="216" t="s">
        <v>724</v>
      </c>
      <c r="N1" s="143"/>
      <c r="O1" s="143"/>
      <c r="P1" s="144"/>
      <c r="Q1" s="46"/>
    </row>
    <row r="2" spans="1:17" customFormat="1" ht="21.65" customHeight="1" x14ac:dyDescent="0.55000000000000004">
      <c r="A2" s="103"/>
      <c r="B2" s="217"/>
      <c r="C2" s="103"/>
      <c r="D2" s="103"/>
      <c r="E2" s="103"/>
      <c r="F2" s="103"/>
      <c r="G2" s="103"/>
      <c r="H2" s="103"/>
      <c r="I2" s="103"/>
      <c r="J2" s="103"/>
      <c r="K2" s="103"/>
      <c r="L2" s="103"/>
      <c r="M2" s="103"/>
      <c r="N2" s="103"/>
      <c r="O2" s="103"/>
      <c r="P2" s="103"/>
      <c r="Q2" s="103"/>
    </row>
    <row r="3" spans="1:17" ht="6.75" customHeight="1" x14ac:dyDescent="0.35">
      <c r="A3" s="25"/>
      <c r="B3" s="157"/>
      <c r="C3" s="4"/>
      <c r="D3" s="158"/>
      <c r="E3" s="94"/>
      <c r="F3" s="4"/>
      <c r="G3" s="8"/>
      <c r="H3" s="8"/>
      <c r="I3" s="46"/>
      <c r="J3" s="46"/>
    </row>
    <row r="4" spans="1:17" ht="16.5" customHeight="1" x14ac:dyDescent="0.35">
      <c r="A4" s="25"/>
      <c r="B4" s="467" t="s">
        <v>725</v>
      </c>
      <c r="C4" s="467"/>
      <c r="D4" s="467"/>
      <c r="E4" s="46"/>
      <c r="G4" s="46"/>
      <c r="I4" s="46"/>
      <c r="J4" s="46"/>
      <c r="L4" s="46"/>
    </row>
    <row r="5" spans="1:17" ht="16.5" customHeight="1" x14ac:dyDescent="0.35">
      <c r="A5" s="25"/>
      <c r="B5" s="467"/>
      <c r="C5" s="467"/>
      <c r="D5" s="467"/>
      <c r="E5" s="46"/>
      <c r="G5" s="46"/>
      <c r="I5" s="46"/>
      <c r="J5" s="46"/>
      <c r="L5" s="46"/>
    </row>
    <row r="6" spans="1:17" ht="16.5" customHeight="1" x14ac:dyDescent="0.35">
      <c r="A6" s="25"/>
      <c r="B6" s="468"/>
      <c r="C6" s="468"/>
      <c r="D6" s="468"/>
      <c r="E6" s="46"/>
      <c r="G6" s="46"/>
      <c r="I6" s="46"/>
      <c r="J6" s="46"/>
      <c r="L6" s="46"/>
    </row>
    <row r="7" spans="1:17" ht="35.25" customHeight="1" x14ac:dyDescent="0.35">
      <c r="A7" s="25"/>
      <c r="B7" s="473" t="s">
        <v>726</v>
      </c>
      <c r="C7" s="474"/>
      <c r="D7" s="475"/>
      <c r="E7" s="46"/>
      <c r="G7" s="46"/>
      <c r="I7" s="46"/>
      <c r="J7" s="46"/>
    </row>
    <row r="8" spans="1:17" ht="24.75" customHeight="1" x14ac:dyDescent="0.35">
      <c r="A8" s="25"/>
      <c r="B8" s="348" t="s">
        <v>727</v>
      </c>
      <c r="C8" s="261" t="str">
        <f>IF(SUMPRODUCT(--(CONCATENATE($Q$20:$Q$188,$O$20:$O$188)="Soc3|High"))&gt;1,"High",IF(AND(SUMPRODUCT(--(CONCATENATE($Q$20:$Q$188,$O$20:$O$188)="Soc3|High"))=0,SUMPRODUCT(--(CONCATENATE($Q$20:$Q$188,$O$20:$O$188)="Soc2|Medium"))&lt;2),"Low","Medium"))</f>
        <v>Low</v>
      </c>
      <c r="E8" s="46"/>
      <c r="G8" s="46"/>
      <c r="I8" s="46"/>
      <c r="J8" s="46"/>
    </row>
    <row r="9" spans="1:17" ht="24.75" customHeight="1" x14ac:dyDescent="0.35">
      <c r="A9" s="25"/>
      <c r="B9" s="348" t="s">
        <v>728</v>
      </c>
      <c r="C9" s="261" t="str">
        <f>IF(SUMPRODUCT(--(CONCATENATE($Q$20:$Q$188,$O$20:$O$188)="Env3|High"))&gt;1,"High",IF(AND(SUMPRODUCT(--(CONCATENATE($Q$20:$Q$188,$O$20:$O$188)="Env3|High"))=0,SUMPRODUCT(--(CONCATENATE($Q$20:$Q$188,$O$20:$O$188)="Env2|Medium"))&lt;2),"Low","Medium"))</f>
        <v>Low</v>
      </c>
      <c r="E9" s="46"/>
      <c r="G9" s="46"/>
      <c r="I9" s="46"/>
      <c r="J9" s="46"/>
    </row>
    <row r="10" spans="1:17" ht="8.25" customHeight="1" x14ac:dyDescent="0.35">
      <c r="A10" s="25"/>
      <c r="D10" s="46"/>
      <c r="E10" s="46"/>
      <c r="G10" s="46"/>
      <c r="I10" s="46"/>
      <c r="J10" s="46"/>
    </row>
    <row r="11" spans="1:17" ht="24.75" hidden="1" customHeight="1" x14ac:dyDescent="0.35">
      <c r="A11" s="46"/>
      <c r="D11" s="46"/>
      <c r="E11" s="46"/>
      <c r="G11" s="46"/>
      <c r="I11" s="46"/>
      <c r="J11" s="46"/>
    </row>
    <row r="12" spans="1:17" s="92" customFormat="1" ht="26.15" hidden="1" customHeight="1" x14ac:dyDescent="0.35">
      <c r="A12" s="91" t="s">
        <v>729</v>
      </c>
      <c r="B12" s="286" t="s">
        <v>730</v>
      </c>
      <c r="C12" s="286"/>
      <c r="D12" s="286"/>
      <c r="E12" s="287"/>
      <c r="F12" s="286"/>
      <c r="G12" s="287"/>
      <c r="H12" s="286"/>
      <c r="I12" s="287"/>
      <c r="J12" s="286"/>
      <c r="K12" s="287"/>
      <c r="L12" s="286"/>
      <c r="M12" s="287"/>
      <c r="N12" s="161"/>
      <c r="O12" s="160"/>
      <c r="P12" s="160"/>
      <c r="Q12" s="160"/>
    </row>
    <row r="13" spans="1:17" s="92" customFormat="1" ht="54.75" hidden="1" customHeight="1" x14ac:dyDescent="0.35">
      <c r="N13" s="143"/>
      <c r="O13" s="144"/>
      <c r="P13" s="144"/>
    </row>
    <row r="14" spans="1:17" s="171" customFormat="1" ht="24.75" hidden="1" customHeight="1" x14ac:dyDescent="0.35">
      <c r="A14" s="215" t="s">
        <v>307</v>
      </c>
      <c r="B14" s="190" t="s">
        <v>731</v>
      </c>
      <c r="C14" s="140" t="s">
        <v>732</v>
      </c>
      <c r="D14" s="141" t="s">
        <v>733</v>
      </c>
      <c r="E14" s="142" t="s">
        <v>734</v>
      </c>
      <c r="F14" s="167" t="s">
        <v>735</v>
      </c>
      <c r="G14" s="188"/>
      <c r="H14" s="189"/>
      <c r="I14" s="188"/>
      <c r="J14" s="354"/>
      <c r="K14" s="188"/>
      <c r="L14" s="189"/>
      <c r="M14" s="188"/>
      <c r="N14" s="168"/>
      <c r="O14" s="169"/>
      <c r="P14" s="170"/>
      <c r="Q14" s="170"/>
    </row>
    <row r="15" spans="1:17" ht="24.75" hidden="1" customHeight="1" x14ac:dyDescent="0.35">
      <c r="A15" s="25" t="s">
        <v>307</v>
      </c>
      <c r="G15" s="46"/>
      <c r="I15" s="46"/>
      <c r="J15" s="46"/>
    </row>
    <row r="16" spans="1:17" ht="40.5" hidden="1" customHeight="1" x14ac:dyDescent="0.35">
      <c r="A16" s="25" t="s">
        <v>307</v>
      </c>
      <c r="G16" s="46"/>
      <c r="I16" s="46"/>
      <c r="J16" s="46"/>
    </row>
    <row r="17" spans="1:17" ht="40.5" hidden="1" customHeight="1" x14ac:dyDescent="0.35">
      <c r="A17" s="46"/>
      <c r="D17" s="46"/>
      <c r="E17" s="46"/>
      <c r="G17" s="89"/>
    </row>
    <row r="18" spans="1:17" s="8" customFormat="1" ht="30" customHeight="1" x14ac:dyDescent="0.35">
      <c r="A18" s="146"/>
      <c r="C18" s="472"/>
      <c r="D18" s="472"/>
      <c r="I18" s="469" t="s">
        <v>736</v>
      </c>
      <c r="J18" s="470"/>
      <c r="K18" s="469" t="s">
        <v>737</v>
      </c>
      <c r="L18" s="471"/>
      <c r="M18" s="470"/>
      <c r="N18" s="464" t="s">
        <v>738</v>
      </c>
      <c r="O18" s="465"/>
      <c r="P18" s="465"/>
      <c r="Q18" s="466"/>
    </row>
    <row r="19" spans="1:17" ht="64.5" customHeight="1" x14ac:dyDescent="0.35">
      <c r="A19" s="25" t="s">
        <v>739</v>
      </c>
      <c r="B19" s="164" t="s">
        <v>740</v>
      </c>
      <c r="C19" s="375" t="s">
        <v>2118</v>
      </c>
      <c r="D19" s="164" t="s">
        <v>741</v>
      </c>
      <c r="E19" s="162"/>
      <c r="F19" s="163"/>
      <c r="G19" s="90" t="s">
        <v>742</v>
      </c>
      <c r="H19" s="90" t="s">
        <v>743</v>
      </c>
      <c r="I19" s="90" t="s">
        <v>744</v>
      </c>
      <c r="J19" s="132" t="s">
        <v>745</v>
      </c>
      <c r="K19" s="90" t="s">
        <v>746</v>
      </c>
      <c r="L19" s="132" t="s">
        <v>747</v>
      </c>
      <c r="M19" s="90" t="s">
        <v>748</v>
      </c>
      <c r="N19" s="159" t="s">
        <v>749</v>
      </c>
      <c r="O19" s="159" t="s">
        <v>750</v>
      </c>
      <c r="P19" s="159" t="s">
        <v>751</v>
      </c>
      <c r="Q19" s="159" t="s">
        <v>752</v>
      </c>
    </row>
    <row r="20" spans="1:17" ht="24.5" customHeight="1" x14ac:dyDescent="0.35">
      <c r="A20" s="91" t="s">
        <v>729</v>
      </c>
      <c r="B20" s="286" t="s">
        <v>730</v>
      </c>
      <c r="C20" s="286"/>
      <c r="D20" s="286"/>
      <c r="E20" s="287"/>
      <c r="F20" s="286"/>
      <c r="G20" s="287"/>
      <c r="H20" s="286"/>
      <c r="I20" s="287"/>
      <c r="J20" s="286"/>
      <c r="K20" s="287"/>
      <c r="L20" s="286"/>
      <c r="M20" s="287"/>
      <c r="N20" s="161">
        <v>1000</v>
      </c>
      <c r="O20" s="160" t="s">
        <v>2115</v>
      </c>
      <c r="P20" s="160" t="s">
        <v>753</v>
      </c>
      <c r="Q20" s="46" t="s">
        <v>754</v>
      </c>
    </row>
    <row r="21" spans="1:17" ht="38.25" hidden="1" customHeight="1" x14ac:dyDescent="0.35">
      <c r="A21" s="215" t="s">
        <v>755</v>
      </c>
      <c r="B21" s="379" t="s">
        <v>756</v>
      </c>
      <c r="C21" s="288" t="s">
        <v>757</v>
      </c>
      <c r="D21" s="141" t="s">
        <v>758</v>
      </c>
      <c r="E21" s="142" t="s">
        <v>759</v>
      </c>
      <c r="F21" s="167"/>
      <c r="G21" s="188"/>
      <c r="H21" s="189"/>
      <c r="I21" s="188"/>
      <c r="J21" s="354"/>
      <c r="K21" s="188"/>
      <c r="L21" s="189"/>
      <c r="M21" s="188"/>
      <c r="N21" s="168">
        <v>1001</v>
      </c>
      <c r="O21" s="169" t="s">
        <v>2115</v>
      </c>
      <c r="P21" s="170" t="s">
        <v>760</v>
      </c>
    </row>
    <row r="22" spans="1:17" ht="38.25" hidden="1" customHeight="1" x14ac:dyDescent="0.35">
      <c r="A22" s="215" t="s">
        <v>761</v>
      </c>
      <c r="B22" s="379" t="s">
        <v>756</v>
      </c>
      <c r="C22" s="288" t="s">
        <v>762</v>
      </c>
      <c r="D22" s="141" t="s">
        <v>763</v>
      </c>
      <c r="E22" s="142" t="s">
        <v>759</v>
      </c>
      <c r="F22" s="167"/>
      <c r="G22" s="188"/>
      <c r="H22" s="189"/>
      <c r="I22" s="188"/>
      <c r="J22" s="354"/>
      <c r="K22" s="188"/>
      <c r="L22" s="189"/>
      <c r="M22" s="188"/>
      <c r="N22" s="168">
        <v>1002</v>
      </c>
      <c r="O22" s="169" t="s">
        <v>2115</v>
      </c>
      <c r="P22" s="170" t="s">
        <v>764</v>
      </c>
    </row>
    <row r="23" spans="1:17" ht="65.900000000000006" hidden="1" customHeight="1" x14ac:dyDescent="0.35">
      <c r="A23" s="215" t="s">
        <v>765</v>
      </c>
      <c r="B23" s="379" t="s">
        <v>766</v>
      </c>
      <c r="C23" s="288" t="s">
        <v>767</v>
      </c>
      <c r="D23" s="141" t="s">
        <v>768</v>
      </c>
      <c r="E23" s="142" t="s">
        <v>769</v>
      </c>
      <c r="F23" s="167" t="s">
        <v>770</v>
      </c>
      <c r="G23" s="188"/>
      <c r="H23" s="189"/>
      <c r="I23" s="188"/>
      <c r="J23" s="354"/>
      <c r="K23" s="188"/>
      <c r="L23" s="189"/>
      <c r="M23" s="188"/>
      <c r="N23" s="168">
        <v>1003</v>
      </c>
      <c r="O23" s="169" t="s">
        <v>2115</v>
      </c>
      <c r="P23" s="170" t="s">
        <v>771</v>
      </c>
    </row>
    <row r="24" spans="1:17" ht="52" hidden="1" customHeight="1" x14ac:dyDescent="0.35">
      <c r="A24" s="215" t="s">
        <v>772</v>
      </c>
      <c r="B24" s="379" t="s">
        <v>773</v>
      </c>
      <c r="C24" s="288" t="s">
        <v>774</v>
      </c>
      <c r="D24" s="141" t="s">
        <v>398</v>
      </c>
      <c r="E24" s="142" t="s">
        <v>775</v>
      </c>
      <c r="F24" s="167" t="s">
        <v>770</v>
      </c>
      <c r="G24" s="188"/>
      <c r="H24" s="189"/>
      <c r="I24" s="188"/>
      <c r="J24" s="354"/>
      <c r="K24" s="188"/>
      <c r="L24" s="189"/>
      <c r="M24" s="188"/>
      <c r="N24" s="168">
        <v>1004</v>
      </c>
      <c r="O24" s="169" t="s">
        <v>2115</v>
      </c>
      <c r="P24" s="170" t="s">
        <v>776</v>
      </c>
    </row>
    <row r="25" spans="1:17" ht="52" hidden="1" customHeight="1" x14ac:dyDescent="0.35">
      <c r="A25" s="215" t="s">
        <v>777</v>
      </c>
      <c r="B25" s="379" t="s">
        <v>778</v>
      </c>
      <c r="C25" s="288" t="s">
        <v>779</v>
      </c>
      <c r="D25" s="141" t="s">
        <v>780</v>
      </c>
      <c r="E25" s="142" t="s">
        <v>781</v>
      </c>
      <c r="F25" s="167" t="s">
        <v>770</v>
      </c>
      <c r="G25" s="188"/>
      <c r="H25" s="189"/>
      <c r="I25" s="188"/>
      <c r="J25" s="354"/>
      <c r="K25" s="188"/>
      <c r="L25" s="189"/>
      <c r="M25" s="188"/>
      <c r="N25" s="168">
        <v>1005</v>
      </c>
      <c r="O25" s="169" t="s">
        <v>2115</v>
      </c>
      <c r="P25" s="170" t="s">
        <v>782</v>
      </c>
    </row>
    <row r="26" spans="1:17" ht="65.900000000000006" hidden="1" customHeight="1" x14ac:dyDescent="0.35">
      <c r="A26" s="215" t="s">
        <v>783</v>
      </c>
      <c r="B26" s="379" t="s">
        <v>778</v>
      </c>
      <c r="C26" s="288" t="s">
        <v>784</v>
      </c>
      <c r="D26" s="141" t="s">
        <v>780</v>
      </c>
      <c r="E26" s="142" t="s">
        <v>781</v>
      </c>
      <c r="F26" s="167" t="s">
        <v>770</v>
      </c>
      <c r="G26" s="188"/>
      <c r="H26" s="189"/>
      <c r="I26" s="188"/>
      <c r="J26" s="354"/>
      <c r="K26" s="188"/>
      <c r="L26" s="189"/>
      <c r="M26" s="188"/>
      <c r="N26" s="168">
        <v>1006</v>
      </c>
      <c r="O26" s="169" t="s">
        <v>2115</v>
      </c>
      <c r="P26" s="170" t="s">
        <v>782</v>
      </c>
    </row>
    <row r="27" spans="1:17" ht="24.5" hidden="1" customHeight="1" x14ac:dyDescent="0.35">
      <c r="A27" s="215" t="s">
        <v>785</v>
      </c>
      <c r="B27" s="379" t="s">
        <v>786</v>
      </c>
      <c r="C27" s="288" t="s">
        <v>787</v>
      </c>
      <c r="D27" s="141" t="s">
        <v>573</v>
      </c>
      <c r="E27" s="142"/>
      <c r="F27" s="167"/>
      <c r="G27" s="188"/>
      <c r="H27" s="189"/>
      <c r="I27" s="188"/>
      <c r="J27" s="354"/>
      <c r="K27" s="188"/>
      <c r="L27" s="189"/>
      <c r="M27" s="188"/>
      <c r="N27" s="168">
        <v>1007</v>
      </c>
      <c r="O27" s="169" t="s">
        <v>2115</v>
      </c>
      <c r="P27" s="170" t="s">
        <v>788</v>
      </c>
    </row>
    <row r="28" spans="1:17" ht="52" hidden="1" customHeight="1" x14ac:dyDescent="0.35">
      <c r="A28" s="215" t="s">
        <v>789</v>
      </c>
      <c r="B28" s="379" t="s">
        <v>790</v>
      </c>
      <c r="C28" s="288" t="s">
        <v>791</v>
      </c>
      <c r="D28" s="141" t="s">
        <v>792</v>
      </c>
      <c r="E28" s="142" t="s">
        <v>793</v>
      </c>
      <c r="F28" s="167" t="s">
        <v>770</v>
      </c>
      <c r="G28" s="188"/>
      <c r="H28" s="189"/>
      <c r="I28" s="188"/>
      <c r="J28" s="354"/>
      <c r="K28" s="188"/>
      <c r="L28" s="189"/>
      <c r="M28" s="188"/>
      <c r="N28" s="168">
        <v>1008</v>
      </c>
      <c r="O28" s="169" t="s">
        <v>2115</v>
      </c>
      <c r="P28" s="170" t="s">
        <v>794</v>
      </c>
    </row>
    <row r="29" spans="1:17" ht="65.900000000000006" hidden="1" customHeight="1" x14ac:dyDescent="0.35">
      <c r="A29" s="215" t="s">
        <v>795</v>
      </c>
      <c r="B29" s="379" t="s">
        <v>790</v>
      </c>
      <c r="C29" s="288" t="s">
        <v>796</v>
      </c>
      <c r="D29" s="141" t="s">
        <v>792</v>
      </c>
      <c r="E29" s="142" t="s">
        <v>793</v>
      </c>
      <c r="F29" s="167" t="s">
        <v>797</v>
      </c>
      <c r="G29" s="188"/>
      <c r="H29" s="189"/>
      <c r="I29" s="188"/>
      <c r="J29" s="354"/>
      <c r="K29" s="188"/>
      <c r="L29" s="189"/>
      <c r="M29" s="188"/>
      <c r="N29" s="168">
        <v>1009</v>
      </c>
      <c r="O29" s="169" t="s">
        <v>2115</v>
      </c>
      <c r="P29" s="170" t="s">
        <v>794</v>
      </c>
    </row>
    <row r="30" spans="1:17" ht="65.900000000000006" customHeight="1" x14ac:dyDescent="0.35">
      <c r="A30" s="215" t="s">
        <v>798</v>
      </c>
      <c r="B30" s="379" t="s">
        <v>799</v>
      </c>
      <c r="C30" s="288" t="s">
        <v>800</v>
      </c>
      <c r="D30" s="141" t="s">
        <v>801</v>
      </c>
      <c r="E30" s="142" t="s">
        <v>781</v>
      </c>
      <c r="F30" s="167" t="s">
        <v>802</v>
      </c>
      <c r="G30" s="188"/>
      <c r="H30" s="189"/>
      <c r="I30" s="188"/>
      <c r="J30" s="354"/>
      <c r="K30" s="188"/>
      <c r="L30" s="189"/>
      <c r="M30" s="188"/>
      <c r="N30" s="168">
        <v>1010</v>
      </c>
      <c r="O30" s="169" t="s">
        <v>2115</v>
      </c>
      <c r="P30" s="170" t="s">
        <v>803</v>
      </c>
    </row>
    <row r="31" spans="1:17" ht="65.900000000000006" hidden="1" customHeight="1" x14ac:dyDescent="0.35">
      <c r="A31" s="215" t="s">
        <v>804</v>
      </c>
      <c r="B31" s="381" t="s">
        <v>799</v>
      </c>
      <c r="C31" s="288" t="s">
        <v>805</v>
      </c>
      <c r="D31" s="141" t="s">
        <v>801</v>
      </c>
      <c r="E31" s="142" t="s">
        <v>781</v>
      </c>
      <c r="F31" s="167" t="s">
        <v>802</v>
      </c>
      <c r="G31" s="188"/>
      <c r="H31" s="189"/>
      <c r="I31" s="188"/>
      <c r="J31" s="354"/>
      <c r="K31" s="188"/>
      <c r="L31" s="189"/>
      <c r="M31" s="188"/>
      <c r="N31" s="168">
        <v>1011</v>
      </c>
      <c r="O31" s="169" t="s">
        <v>2115</v>
      </c>
      <c r="P31" s="170" t="s">
        <v>806</v>
      </c>
    </row>
    <row r="32" spans="1:17" ht="65.900000000000006" hidden="1" customHeight="1" x14ac:dyDescent="0.35">
      <c r="A32" s="215" t="s">
        <v>807</v>
      </c>
      <c r="B32" s="381" t="s">
        <v>799</v>
      </c>
      <c r="C32" s="288" t="s">
        <v>808</v>
      </c>
      <c r="D32" s="141" t="s">
        <v>801</v>
      </c>
      <c r="E32" s="142" t="s">
        <v>781</v>
      </c>
      <c r="F32" s="167" t="s">
        <v>802</v>
      </c>
      <c r="G32" s="188"/>
      <c r="H32" s="189"/>
      <c r="I32" s="188"/>
      <c r="J32" s="354"/>
      <c r="K32" s="188"/>
      <c r="L32" s="189"/>
      <c r="M32" s="188"/>
      <c r="N32" s="168">
        <v>1012</v>
      </c>
      <c r="O32" s="169" t="s">
        <v>2115</v>
      </c>
      <c r="P32" s="170" t="s">
        <v>809</v>
      </c>
    </row>
    <row r="33" spans="1:17" ht="79.650000000000006" hidden="1" customHeight="1" x14ac:dyDescent="0.35">
      <c r="A33" s="215" t="s">
        <v>810</v>
      </c>
      <c r="B33" s="381" t="s">
        <v>799</v>
      </c>
      <c r="C33" s="288" t="s">
        <v>811</v>
      </c>
      <c r="D33" s="141" t="s">
        <v>801</v>
      </c>
      <c r="E33" s="142" t="s">
        <v>781</v>
      </c>
      <c r="F33" s="167" t="s">
        <v>802</v>
      </c>
      <c r="G33" s="188"/>
      <c r="H33" s="189"/>
      <c r="I33" s="188"/>
      <c r="J33" s="354"/>
      <c r="K33" s="188"/>
      <c r="L33" s="189"/>
      <c r="M33" s="188"/>
      <c r="N33" s="168">
        <v>1013</v>
      </c>
      <c r="O33" s="169" t="s">
        <v>2115</v>
      </c>
      <c r="P33" s="170" t="s">
        <v>812</v>
      </c>
    </row>
    <row r="34" spans="1:17" ht="79.650000000000006" hidden="1" customHeight="1" x14ac:dyDescent="0.35">
      <c r="A34" s="215" t="s">
        <v>813</v>
      </c>
      <c r="B34" s="380" t="s">
        <v>799</v>
      </c>
      <c r="C34" s="288" t="s">
        <v>814</v>
      </c>
      <c r="D34" s="141" t="s">
        <v>801</v>
      </c>
      <c r="E34" s="142" t="s">
        <v>781</v>
      </c>
      <c r="F34" s="167" t="s">
        <v>802</v>
      </c>
      <c r="G34" s="188"/>
      <c r="H34" s="189"/>
      <c r="I34" s="188"/>
      <c r="J34" s="354"/>
      <c r="K34" s="188"/>
      <c r="L34" s="189"/>
      <c r="M34" s="188"/>
      <c r="N34" s="168">
        <v>1014</v>
      </c>
      <c r="O34" s="169" t="s">
        <v>2115</v>
      </c>
      <c r="P34" s="170" t="s">
        <v>815</v>
      </c>
    </row>
    <row r="35" spans="1:17" ht="93.5" hidden="1" customHeight="1" x14ac:dyDescent="0.35">
      <c r="A35" s="215" t="s">
        <v>816</v>
      </c>
      <c r="B35" s="379" t="s">
        <v>817</v>
      </c>
      <c r="C35" s="288" t="s">
        <v>818</v>
      </c>
      <c r="D35" s="141" t="s">
        <v>819</v>
      </c>
      <c r="E35" s="142" t="s">
        <v>820</v>
      </c>
      <c r="F35" s="167" t="s">
        <v>184</v>
      </c>
      <c r="G35" s="188"/>
      <c r="H35" s="189"/>
      <c r="I35" s="188"/>
      <c r="J35" s="354"/>
      <c r="K35" s="188"/>
      <c r="L35" s="189"/>
      <c r="M35" s="188"/>
      <c r="N35" s="168">
        <v>1015</v>
      </c>
      <c r="O35" s="169" t="s">
        <v>2115</v>
      </c>
      <c r="P35" s="170" t="s">
        <v>404</v>
      </c>
    </row>
    <row r="36" spans="1:17" ht="93.5" hidden="1" customHeight="1" x14ac:dyDescent="0.35">
      <c r="A36" s="215" t="s">
        <v>821</v>
      </c>
      <c r="B36" s="379" t="s">
        <v>817</v>
      </c>
      <c r="C36" s="288" t="s">
        <v>822</v>
      </c>
      <c r="D36" s="141" t="s">
        <v>819</v>
      </c>
      <c r="E36" s="142" t="s">
        <v>781</v>
      </c>
      <c r="F36" s="167" t="s">
        <v>802</v>
      </c>
      <c r="G36" s="188"/>
      <c r="H36" s="189"/>
      <c r="I36" s="188"/>
      <c r="J36" s="354"/>
      <c r="K36" s="188"/>
      <c r="L36" s="189"/>
      <c r="M36" s="188"/>
      <c r="N36" s="168">
        <v>1016</v>
      </c>
      <c r="O36" s="169" t="s">
        <v>2115</v>
      </c>
      <c r="P36" s="170" t="s">
        <v>404</v>
      </c>
    </row>
    <row r="37" spans="1:17" ht="93.5" hidden="1" customHeight="1" x14ac:dyDescent="0.35">
      <c r="A37" s="215" t="s">
        <v>823</v>
      </c>
      <c r="B37" s="379" t="s">
        <v>817</v>
      </c>
      <c r="C37" s="288" t="s">
        <v>824</v>
      </c>
      <c r="D37" s="141" t="s">
        <v>819</v>
      </c>
      <c r="E37" s="142" t="s">
        <v>825</v>
      </c>
      <c r="F37" s="167" t="s">
        <v>770</v>
      </c>
      <c r="G37" s="188"/>
      <c r="H37" s="189"/>
      <c r="I37" s="188"/>
      <c r="J37" s="354"/>
      <c r="K37" s="188"/>
      <c r="L37" s="189"/>
      <c r="M37" s="188"/>
      <c r="N37" s="168">
        <v>1017</v>
      </c>
      <c r="O37" s="169" t="s">
        <v>2115</v>
      </c>
      <c r="P37" s="170" t="s">
        <v>404</v>
      </c>
    </row>
    <row r="38" spans="1:17" ht="93.5" hidden="1" customHeight="1" x14ac:dyDescent="0.35">
      <c r="A38" s="215" t="s">
        <v>826</v>
      </c>
      <c r="B38" s="379" t="s">
        <v>817</v>
      </c>
      <c r="C38" s="288" t="s">
        <v>827</v>
      </c>
      <c r="D38" s="141" t="s">
        <v>819</v>
      </c>
      <c r="E38" s="142" t="s">
        <v>793</v>
      </c>
      <c r="F38" s="167" t="s">
        <v>770</v>
      </c>
      <c r="G38" s="188"/>
      <c r="H38" s="189"/>
      <c r="I38" s="188"/>
      <c r="J38" s="354"/>
      <c r="K38" s="188"/>
      <c r="L38" s="189"/>
      <c r="M38" s="188"/>
      <c r="N38" s="168">
        <v>1018</v>
      </c>
      <c r="O38" s="169" t="s">
        <v>2115</v>
      </c>
      <c r="P38" s="170" t="s">
        <v>404</v>
      </c>
    </row>
    <row r="39" spans="1:17" ht="92.9" hidden="1" customHeight="1" x14ac:dyDescent="0.35">
      <c r="A39" s="215" t="s">
        <v>828</v>
      </c>
      <c r="B39" s="379" t="s">
        <v>829</v>
      </c>
      <c r="C39" s="288" t="s">
        <v>830</v>
      </c>
      <c r="D39" s="141" t="s">
        <v>831</v>
      </c>
      <c r="E39" s="142" t="s">
        <v>832</v>
      </c>
      <c r="F39" s="167"/>
      <c r="G39" s="188"/>
      <c r="H39" s="189"/>
      <c r="I39" s="188"/>
      <c r="J39" s="354"/>
      <c r="K39" s="188"/>
      <c r="L39" s="189"/>
      <c r="M39" s="188"/>
      <c r="N39" s="168">
        <v>1019</v>
      </c>
      <c r="O39" s="169" t="s">
        <v>2115</v>
      </c>
      <c r="P39" s="170" t="s">
        <v>833</v>
      </c>
    </row>
    <row r="40" spans="1:17" ht="38.25" hidden="1" customHeight="1" x14ac:dyDescent="0.35">
      <c r="A40" s="215" t="s">
        <v>2123</v>
      </c>
      <c r="B40" s="379"/>
      <c r="C40" s="288" t="s">
        <v>2124</v>
      </c>
      <c r="D40" s="141" t="s">
        <v>704</v>
      </c>
      <c r="E40" s="142"/>
      <c r="F40" s="167"/>
      <c r="G40" s="188"/>
      <c r="H40" s="189"/>
      <c r="I40" s="188"/>
      <c r="J40" s="354"/>
      <c r="K40" s="188"/>
      <c r="L40" s="189"/>
      <c r="M40" s="188"/>
      <c r="N40" s="168">
        <v>1020</v>
      </c>
      <c r="O40" s="169" t="s">
        <v>2115</v>
      </c>
      <c r="P40" s="170" t="s">
        <v>2119</v>
      </c>
    </row>
    <row r="41" spans="1:17" ht="24.5" hidden="1" customHeight="1" x14ac:dyDescent="0.35">
      <c r="A41" s="215" t="s">
        <v>2155</v>
      </c>
      <c r="B41" s="379"/>
      <c r="C41" s="288" t="s">
        <v>2156</v>
      </c>
      <c r="D41" s="141" t="s">
        <v>1139</v>
      </c>
      <c r="E41" s="142"/>
      <c r="F41" s="167"/>
      <c r="G41" s="188"/>
      <c r="H41" s="189"/>
      <c r="I41" s="188"/>
      <c r="J41" s="354"/>
      <c r="K41" s="188"/>
      <c r="L41" s="189"/>
      <c r="M41" s="188"/>
      <c r="N41" s="168">
        <v>1021</v>
      </c>
      <c r="O41" s="169" t="s">
        <v>2115</v>
      </c>
      <c r="P41" s="170" t="s">
        <v>2154</v>
      </c>
    </row>
    <row r="42" spans="1:17" ht="24.5" hidden="1" customHeight="1" x14ac:dyDescent="0.35">
      <c r="A42" s="91" t="s">
        <v>729</v>
      </c>
      <c r="B42" s="286" t="s">
        <v>93</v>
      </c>
      <c r="C42" s="286"/>
      <c r="D42" s="286"/>
      <c r="E42" s="287"/>
      <c r="F42" s="286"/>
      <c r="G42" s="287"/>
      <c r="H42" s="286"/>
      <c r="I42" s="287"/>
      <c r="J42" s="286"/>
      <c r="K42" s="287"/>
      <c r="L42" s="286"/>
      <c r="M42" s="287"/>
      <c r="N42" s="161">
        <v>2000</v>
      </c>
      <c r="O42" s="160" t="s">
        <v>2116</v>
      </c>
      <c r="P42" s="160" t="s">
        <v>834</v>
      </c>
      <c r="Q42" s="46" t="s">
        <v>835</v>
      </c>
    </row>
    <row r="43" spans="1:17" ht="79.650000000000006" hidden="1" customHeight="1" x14ac:dyDescent="0.35">
      <c r="A43" s="215" t="s">
        <v>836</v>
      </c>
      <c r="B43" s="379" t="s">
        <v>837</v>
      </c>
      <c r="C43" s="288" t="s">
        <v>838</v>
      </c>
      <c r="D43" s="141" t="s">
        <v>819</v>
      </c>
      <c r="E43" s="142" t="s">
        <v>769</v>
      </c>
      <c r="F43" s="167" t="s">
        <v>839</v>
      </c>
      <c r="G43" s="188"/>
      <c r="H43" s="189"/>
      <c r="I43" s="188"/>
      <c r="J43" s="354"/>
      <c r="K43" s="188"/>
      <c r="L43" s="189"/>
      <c r="M43" s="188"/>
      <c r="N43" s="168">
        <v>2001</v>
      </c>
      <c r="O43" s="169" t="s">
        <v>2116</v>
      </c>
      <c r="P43" s="170" t="s">
        <v>404</v>
      </c>
    </row>
    <row r="44" spans="1:17" ht="65.900000000000006" hidden="1" customHeight="1" x14ac:dyDescent="0.35">
      <c r="A44" s="215" t="s">
        <v>840</v>
      </c>
      <c r="B44" s="379" t="s">
        <v>837</v>
      </c>
      <c r="C44" s="288" t="s">
        <v>841</v>
      </c>
      <c r="D44" s="141" t="s">
        <v>576</v>
      </c>
      <c r="E44" s="142" t="s">
        <v>769</v>
      </c>
      <c r="F44" s="167" t="s">
        <v>839</v>
      </c>
      <c r="G44" s="188"/>
      <c r="H44" s="189"/>
      <c r="I44" s="188"/>
      <c r="J44" s="354"/>
      <c r="K44" s="188"/>
      <c r="L44" s="189"/>
      <c r="M44" s="188"/>
      <c r="N44" s="168">
        <v>2002</v>
      </c>
      <c r="O44" s="169" t="s">
        <v>2116</v>
      </c>
      <c r="P44" s="170" t="s">
        <v>842</v>
      </c>
    </row>
    <row r="45" spans="1:17" ht="134.9" hidden="1" customHeight="1" x14ac:dyDescent="0.35">
      <c r="A45" s="215" t="s">
        <v>843</v>
      </c>
      <c r="B45" s="379" t="s">
        <v>837</v>
      </c>
      <c r="C45" s="288" t="s">
        <v>844</v>
      </c>
      <c r="D45" s="141" t="s">
        <v>819</v>
      </c>
      <c r="E45" s="142" t="s">
        <v>769</v>
      </c>
      <c r="F45" s="167" t="s">
        <v>839</v>
      </c>
      <c r="G45" s="188"/>
      <c r="H45" s="189"/>
      <c r="I45" s="188"/>
      <c r="J45" s="354"/>
      <c r="K45" s="188"/>
      <c r="L45" s="189"/>
      <c r="M45" s="188"/>
      <c r="N45" s="168">
        <v>2003</v>
      </c>
      <c r="O45" s="169" t="s">
        <v>2116</v>
      </c>
      <c r="P45" s="170" t="s">
        <v>404</v>
      </c>
    </row>
    <row r="46" spans="1:17" ht="38.25" hidden="1" customHeight="1" x14ac:dyDescent="0.35">
      <c r="A46" s="215" t="s">
        <v>845</v>
      </c>
      <c r="B46" s="379" t="s">
        <v>837</v>
      </c>
      <c r="C46" s="288" t="s">
        <v>846</v>
      </c>
      <c r="D46" s="141" t="s">
        <v>819</v>
      </c>
      <c r="E46" s="142" t="s">
        <v>825</v>
      </c>
      <c r="F46" s="167" t="s">
        <v>847</v>
      </c>
      <c r="G46" s="188"/>
      <c r="H46" s="189"/>
      <c r="I46" s="188"/>
      <c r="J46" s="354"/>
      <c r="K46" s="188"/>
      <c r="L46" s="189"/>
      <c r="M46" s="188"/>
      <c r="N46" s="168">
        <v>2004</v>
      </c>
      <c r="O46" s="169" t="s">
        <v>2116</v>
      </c>
      <c r="P46" s="170" t="s">
        <v>404</v>
      </c>
    </row>
    <row r="47" spans="1:17" ht="52" hidden="1" customHeight="1" x14ac:dyDescent="0.35">
      <c r="A47" s="215" t="s">
        <v>848</v>
      </c>
      <c r="B47" s="379" t="s">
        <v>849</v>
      </c>
      <c r="C47" s="288" t="s">
        <v>850</v>
      </c>
      <c r="D47" s="141" t="s">
        <v>624</v>
      </c>
      <c r="E47" s="142" t="s">
        <v>825</v>
      </c>
      <c r="F47" s="167" t="s">
        <v>797</v>
      </c>
      <c r="G47" s="188"/>
      <c r="H47" s="189"/>
      <c r="I47" s="188"/>
      <c r="J47" s="354"/>
      <c r="K47" s="188"/>
      <c r="L47" s="189"/>
      <c r="M47" s="188"/>
      <c r="N47" s="168">
        <v>2005</v>
      </c>
      <c r="O47" s="169" t="s">
        <v>2116</v>
      </c>
      <c r="P47" s="170" t="s">
        <v>851</v>
      </c>
    </row>
    <row r="48" spans="1:17" ht="65.25" hidden="1" customHeight="1" x14ac:dyDescent="0.35">
      <c r="A48" s="215" t="s">
        <v>852</v>
      </c>
      <c r="B48" s="379" t="s">
        <v>849</v>
      </c>
      <c r="C48" s="288" t="s">
        <v>853</v>
      </c>
      <c r="D48" s="141" t="s">
        <v>819</v>
      </c>
      <c r="E48" s="142" t="s">
        <v>793</v>
      </c>
      <c r="F48" s="167" t="s">
        <v>854</v>
      </c>
      <c r="G48" s="188"/>
      <c r="H48" s="189"/>
      <c r="I48" s="188"/>
      <c r="J48" s="354"/>
      <c r="K48" s="188"/>
      <c r="L48" s="189"/>
      <c r="M48" s="188"/>
      <c r="N48" s="168">
        <v>2006</v>
      </c>
      <c r="O48" s="169" t="s">
        <v>2116</v>
      </c>
      <c r="P48" s="170" t="s">
        <v>404</v>
      </c>
    </row>
    <row r="49" spans="1:16" ht="38.25" hidden="1" customHeight="1" x14ac:dyDescent="0.35">
      <c r="A49" s="215" t="s">
        <v>855</v>
      </c>
      <c r="B49" s="379" t="s">
        <v>849</v>
      </c>
      <c r="C49" s="288" t="s">
        <v>856</v>
      </c>
      <c r="D49" s="141" t="s">
        <v>857</v>
      </c>
      <c r="E49" s="142" t="s">
        <v>793</v>
      </c>
      <c r="F49" s="167" t="s">
        <v>802</v>
      </c>
      <c r="G49" s="188"/>
      <c r="H49" s="189"/>
      <c r="I49" s="188"/>
      <c r="J49" s="354"/>
      <c r="K49" s="188"/>
      <c r="L49" s="189"/>
      <c r="M49" s="188"/>
      <c r="N49" s="168">
        <v>2007</v>
      </c>
      <c r="O49" s="169" t="s">
        <v>2116</v>
      </c>
      <c r="P49" s="170" t="s">
        <v>858</v>
      </c>
    </row>
    <row r="50" spans="1:16" ht="38.25" hidden="1" customHeight="1" x14ac:dyDescent="0.35">
      <c r="A50" s="215" t="s">
        <v>859</v>
      </c>
      <c r="B50" s="379" t="s">
        <v>860</v>
      </c>
      <c r="C50" s="288" t="s">
        <v>861</v>
      </c>
      <c r="D50" s="141" t="s">
        <v>357</v>
      </c>
      <c r="E50" s="142" t="s">
        <v>793</v>
      </c>
      <c r="F50" s="167" t="s">
        <v>184</v>
      </c>
      <c r="G50" s="188"/>
      <c r="H50" s="189"/>
      <c r="I50" s="188"/>
      <c r="J50" s="354"/>
      <c r="K50" s="188"/>
      <c r="L50" s="189"/>
      <c r="M50" s="188"/>
      <c r="N50" s="168">
        <v>2008</v>
      </c>
      <c r="O50" s="169" t="s">
        <v>2116</v>
      </c>
      <c r="P50" s="170" t="s">
        <v>862</v>
      </c>
    </row>
    <row r="51" spans="1:16" ht="38.25" hidden="1" customHeight="1" x14ac:dyDescent="0.35">
      <c r="A51" s="215" t="s">
        <v>863</v>
      </c>
      <c r="B51" s="379" t="s">
        <v>860</v>
      </c>
      <c r="C51" s="288" t="s">
        <v>864</v>
      </c>
      <c r="D51" s="141" t="s">
        <v>865</v>
      </c>
      <c r="E51" s="142" t="s">
        <v>793</v>
      </c>
      <c r="F51" s="167" t="s">
        <v>866</v>
      </c>
      <c r="G51" s="188"/>
      <c r="H51" s="189"/>
      <c r="I51" s="188"/>
      <c r="J51" s="354"/>
      <c r="K51" s="188"/>
      <c r="L51" s="189"/>
      <c r="M51" s="188"/>
      <c r="N51" s="168">
        <v>2009</v>
      </c>
      <c r="O51" s="169" t="s">
        <v>2116</v>
      </c>
      <c r="P51" s="170" t="s">
        <v>867</v>
      </c>
    </row>
    <row r="52" spans="1:16" ht="65.900000000000006" hidden="1" customHeight="1" x14ac:dyDescent="0.35">
      <c r="A52" s="215" t="s">
        <v>868</v>
      </c>
      <c r="B52" s="379" t="s">
        <v>860</v>
      </c>
      <c r="C52" s="288" t="s">
        <v>869</v>
      </c>
      <c r="D52" s="141" t="s">
        <v>870</v>
      </c>
      <c r="E52" s="142" t="s">
        <v>793</v>
      </c>
      <c r="F52" s="167" t="s">
        <v>797</v>
      </c>
      <c r="G52" s="188"/>
      <c r="H52" s="189"/>
      <c r="I52" s="188"/>
      <c r="J52" s="354"/>
      <c r="K52" s="188"/>
      <c r="L52" s="189"/>
      <c r="M52" s="188"/>
      <c r="N52" s="168">
        <v>2010</v>
      </c>
      <c r="O52" s="169" t="s">
        <v>2116</v>
      </c>
      <c r="P52" s="170" t="s">
        <v>871</v>
      </c>
    </row>
    <row r="53" spans="1:16" ht="52" hidden="1" customHeight="1" x14ac:dyDescent="0.35">
      <c r="A53" s="215" t="s">
        <v>872</v>
      </c>
      <c r="B53" s="379" t="s">
        <v>860</v>
      </c>
      <c r="C53" s="288" t="s">
        <v>873</v>
      </c>
      <c r="D53" s="141" t="s">
        <v>870</v>
      </c>
      <c r="E53" s="142" t="s">
        <v>793</v>
      </c>
      <c r="F53" s="167" t="s">
        <v>797</v>
      </c>
      <c r="G53" s="188"/>
      <c r="H53" s="189"/>
      <c r="I53" s="188"/>
      <c r="J53" s="354"/>
      <c r="K53" s="188"/>
      <c r="L53" s="189"/>
      <c r="M53" s="188"/>
      <c r="N53" s="168">
        <v>2011</v>
      </c>
      <c r="O53" s="169" t="s">
        <v>2116</v>
      </c>
      <c r="P53" s="170" t="s">
        <v>871</v>
      </c>
    </row>
    <row r="54" spans="1:16" ht="38.25" hidden="1" customHeight="1" x14ac:dyDescent="0.35">
      <c r="A54" s="215" t="s">
        <v>874</v>
      </c>
      <c r="B54" s="379" t="s">
        <v>875</v>
      </c>
      <c r="C54" s="288" t="s">
        <v>876</v>
      </c>
      <c r="D54" s="141" t="s">
        <v>599</v>
      </c>
      <c r="E54" s="142" t="s">
        <v>793</v>
      </c>
      <c r="F54" s="167" t="s">
        <v>770</v>
      </c>
      <c r="G54" s="188"/>
      <c r="H54" s="189"/>
      <c r="I54" s="188"/>
      <c r="J54" s="354"/>
      <c r="K54" s="188"/>
      <c r="L54" s="189"/>
      <c r="M54" s="188"/>
      <c r="N54" s="168">
        <v>2012</v>
      </c>
      <c r="O54" s="169" t="s">
        <v>2116</v>
      </c>
      <c r="P54" s="170" t="s">
        <v>877</v>
      </c>
    </row>
    <row r="55" spans="1:16" ht="52" hidden="1" customHeight="1" x14ac:dyDescent="0.35">
      <c r="A55" s="215" t="s">
        <v>878</v>
      </c>
      <c r="B55" s="379" t="s">
        <v>875</v>
      </c>
      <c r="C55" s="288" t="s">
        <v>879</v>
      </c>
      <c r="D55" s="141" t="s">
        <v>624</v>
      </c>
      <c r="E55" s="142" t="s">
        <v>793</v>
      </c>
      <c r="F55" s="167" t="s">
        <v>770</v>
      </c>
      <c r="G55" s="188"/>
      <c r="H55" s="189"/>
      <c r="I55" s="188"/>
      <c r="J55" s="354"/>
      <c r="K55" s="188"/>
      <c r="L55" s="189"/>
      <c r="M55" s="188"/>
      <c r="N55" s="168">
        <v>2013</v>
      </c>
      <c r="O55" s="169" t="s">
        <v>2116</v>
      </c>
      <c r="P55" s="170" t="s">
        <v>851</v>
      </c>
    </row>
    <row r="56" spans="1:16" ht="24.5" hidden="1" customHeight="1" x14ac:dyDescent="0.35">
      <c r="A56" s="215" t="s">
        <v>880</v>
      </c>
      <c r="B56" s="379" t="s">
        <v>875</v>
      </c>
      <c r="C56" s="288" t="s">
        <v>881</v>
      </c>
      <c r="D56" s="141" t="s">
        <v>870</v>
      </c>
      <c r="E56" s="142" t="s">
        <v>793</v>
      </c>
      <c r="F56" s="167" t="s">
        <v>770</v>
      </c>
      <c r="G56" s="188"/>
      <c r="H56" s="189"/>
      <c r="I56" s="188"/>
      <c r="J56" s="354"/>
      <c r="K56" s="188"/>
      <c r="L56" s="189"/>
      <c r="M56" s="188"/>
      <c r="N56" s="168">
        <v>2014</v>
      </c>
      <c r="O56" s="169" t="s">
        <v>2116</v>
      </c>
      <c r="P56" s="170" t="s">
        <v>871</v>
      </c>
    </row>
    <row r="57" spans="1:16" ht="65.25" hidden="1" customHeight="1" x14ac:dyDescent="0.35">
      <c r="A57" s="215" t="s">
        <v>882</v>
      </c>
      <c r="B57" s="379" t="s">
        <v>875</v>
      </c>
      <c r="C57" s="288" t="s">
        <v>883</v>
      </c>
      <c r="D57" s="141" t="s">
        <v>870</v>
      </c>
      <c r="E57" s="142" t="s">
        <v>793</v>
      </c>
      <c r="F57" s="167" t="s">
        <v>854</v>
      </c>
      <c r="G57" s="188"/>
      <c r="H57" s="189"/>
      <c r="I57" s="188"/>
      <c r="J57" s="354"/>
      <c r="K57" s="188"/>
      <c r="L57" s="189"/>
      <c r="M57" s="188"/>
      <c r="N57" s="168">
        <v>2015</v>
      </c>
      <c r="O57" s="169" t="s">
        <v>2116</v>
      </c>
      <c r="P57" s="170" t="s">
        <v>871</v>
      </c>
    </row>
    <row r="58" spans="1:16" ht="52" hidden="1" customHeight="1" x14ac:dyDescent="0.35">
      <c r="A58" s="215" t="s">
        <v>884</v>
      </c>
      <c r="B58" s="379" t="s">
        <v>885</v>
      </c>
      <c r="C58" s="288" t="s">
        <v>886</v>
      </c>
      <c r="D58" s="141" t="s">
        <v>887</v>
      </c>
      <c r="E58" s="142" t="s">
        <v>793</v>
      </c>
      <c r="F58" s="167" t="s">
        <v>847</v>
      </c>
      <c r="G58" s="188"/>
      <c r="H58" s="189"/>
      <c r="I58" s="188"/>
      <c r="J58" s="354"/>
      <c r="K58" s="188"/>
      <c r="L58" s="189"/>
      <c r="M58" s="188"/>
      <c r="N58" s="168">
        <v>2016</v>
      </c>
      <c r="O58" s="169" t="s">
        <v>2116</v>
      </c>
      <c r="P58" s="170" t="s">
        <v>888</v>
      </c>
    </row>
    <row r="59" spans="1:16" ht="38.25" hidden="1" customHeight="1" x14ac:dyDescent="0.35">
      <c r="A59" s="215" t="s">
        <v>889</v>
      </c>
      <c r="B59" s="379" t="s">
        <v>885</v>
      </c>
      <c r="C59" s="288" t="s">
        <v>890</v>
      </c>
      <c r="D59" s="141" t="s">
        <v>891</v>
      </c>
      <c r="E59" s="142" t="s">
        <v>793</v>
      </c>
      <c r="F59" s="167" t="s">
        <v>802</v>
      </c>
      <c r="G59" s="188"/>
      <c r="H59" s="189"/>
      <c r="I59" s="188"/>
      <c r="J59" s="354"/>
      <c r="K59" s="188"/>
      <c r="L59" s="189"/>
      <c r="M59" s="188"/>
      <c r="N59" s="168">
        <v>2017</v>
      </c>
      <c r="O59" s="169" t="s">
        <v>2116</v>
      </c>
      <c r="P59" s="170" t="s">
        <v>892</v>
      </c>
    </row>
    <row r="60" spans="1:16" ht="38.25" hidden="1" customHeight="1" x14ac:dyDescent="0.35">
      <c r="A60" s="215" t="s">
        <v>893</v>
      </c>
      <c r="B60" s="379" t="s">
        <v>885</v>
      </c>
      <c r="C60" s="288" t="s">
        <v>894</v>
      </c>
      <c r="D60" s="141" t="s">
        <v>870</v>
      </c>
      <c r="E60" s="142" t="s">
        <v>793</v>
      </c>
      <c r="F60" s="167" t="s">
        <v>802</v>
      </c>
      <c r="G60" s="188"/>
      <c r="H60" s="189"/>
      <c r="I60" s="188"/>
      <c r="J60" s="354"/>
      <c r="K60" s="188"/>
      <c r="L60" s="189"/>
      <c r="M60" s="188"/>
      <c r="N60" s="168">
        <v>2018</v>
      </c>
      <c r="O60" s="169" t="s">
        <v>2116</v>
      </c>
      <c r="P60" s="170" t="s">
        <v>871</v>
      </c>
    </row>
    <row r="61" spans="1:16" ht="38.25" hidden="1" customHeight="1" x14ac:dyDescent="0.35">
      <c r="A61" s="215" t="s">
        <v>895</v>
      </c>
      <c r="B61" s="379" t="s">
        <v>885</v>
      </c>
      <c r="C61" s="288" t="s">
        <v>896</v>
      </c>
      <c r="D61" s="141" t="s">
        <v>897</v>
      </c>
      <c r="E61" s="142" t="s">
        <v>793</v>
      </c>
      <c r="F61" s="167" t="s">
        <v>802</v>
      </c>
      <c r="G61" s="188"/>
      <c r="H61" s="189"/>
      <c r="I61" s="188"/>
      <c r="J61" s="354"/>
      <c r="K61" s="188"/>
      <c r="L61" s="189"/>
      <c r="M61" s="188"/>
      <c r="N61" s="168">
        <v>2019</v>
      </c>
      <c r="O61" s="169" t="s">
        <v>2116</v>
      </c>
      <c r="P61" s="170" t="s">
        <v>898</v>
      </c>
    </row>
    <row r="62" spans="1:16" ht="38.25" hidden="1" customHeight="1" x14ac:dyDescent="0.35">
      <c r="A62" s="215" t="s">
        <v>1853</v>
      </c>
      <c r="B62" s="379" t="s">
        <v>885</v>
      </c>
      <c r="C62" s="288" t="s">
        <v>1854</v>
      </c>
      <c r="D62" s="141" t="s">
        <v>607</v>
      </c>
      <c r="E62" s="142" t="s">
        <v>793</v>
      </c>
      <c r="F62" s="167" t="s">
        <v>770</v>
      </c>
      <c r="G62" s="188"/>
      <c r="H62" s="189"/>
      <c r="I62" s="188"/>
      <c r="J62" s="354"/>
      <c r="K62" s="188"/>
      <c r="L62" s="189"/>
      <c r="M62" s="188"/>
      <c r="N62" s="168">
        <v>2020</v>
      </c>
      <c r="O62" s="169" t="s">
        <v>2116</v>
      </c>
      <c r="P62" s="170" t="s">
        <v>899</v>
      </c>
    </row>
    <row r="63" spans="1:16" ht="52" hidden="1" customHeight="1" x14ac:dyDescent="0.35">
      <c r="A63" s="215" t="s">
        <v>1855</v>
      </c>
      <c r="B63" s="379" t="s">
        <v>885</v>
      </c>
      <c r="C63" s="288" t="s">
        <v>1856</v>
      </c>
      <c r="D63" s="141" t="s">
        <v>609</v>
      </c>
      <c r="E63" s="142" t="s">
        <v>793</v>
      </c>
      <c r="F63" s="167" t="s">
        <v>770</v>
      </c>
      <c r="G63" s="188"/>
      <c r="H63" s="189"/>
      <c r="I63" s="188"/>
      <c r="J63" s="354"/>
      <c r="K63" s="188"/>
      <c r="L63" s="189"/>
      <c r="M63" s="188"/>
      <c r="N63" s="168">
        <v>2021</v>
      </c>
      <c r="O63" s="169" t="s">
        <v>2116</v>
      </c>
      <c r="P63" s="170" t="s">
        <v>900</v>
      </c>
    </row>
    <row r="64" spans="1:16" ht="38.25" hidden="1" customHeight="1" x14ac:dyDescent="0.35">
      <c r="A64" s="215" t="s">
        <v>1857</v>
      </c>
      <c r="B64" s="379" t="s">
        <v>885</v>
      </c>
      <c r="C64" s="288" t="s">
        <v>1858</v>
      </c>
      <c r="D64" s="141" t="s">
        <v>605</v>
      </c>
      <c r="E64" s="142" t="s">
        <v>793</v>
      </c>
      <c r="F64" s="167" t="s">
        <v>770</v>
      </c>
      <c r="G64" s="188"/>
      <c r="H64" s="189"/>
      <c r="I64" s="188"/>
      <c r="J64" s="354"/>
      <c r="K64" s="188"/>
      <c r="L64" s="189"/>
      <c r="M64" s="188"/>
      <c r="N64" s="168">
        <v>2022</v>
      </c>
      <c r="O64" s="169" t="s">
        <v>2116</v>
      </c>
      <c r="P64" s="170" t="s">
        <v>901</v>
      </c>
    </row>
    <row r="65" spans="1:17" ht="52" hidden="1" customHeight="1" x14ac:dyDescent="0.35">
      <c r="A65" s="215" t="s">
        <v>1859</v>
      </c>
      <c r="B65" s="379" t="s">
        <v>885</v>
      </c>
      <c r="C65" s="288" t="s">
        <v>1860</v>
      </c>
      <c r="D65" s="141" t="s">
        <v>1861</v>
      </c>
      <c r="E65" s="142" t="s">
        <v>793</v>
      </c>
      <c r="F65" s="167" t="s">
        <v>770</v>
      </c>
      <c r="G65" s="188"/>
      <c r="H65" s="189"/>
      <c r="I65" s="188"/>
      <c r="J65" s="354"/>
      <c r="K65" s="188"/>
      <c r="L65" s="189"/>
      <c r="M65" s="188"/>
      <c r="N65" s="168">
        <v>2023</v>
      </c>
      <c r="O65" s="169" t="s">
        <v>2116</v>
      </c>
      <c r="P65" s="170" t="s">
        <v>902</v>
      </c>
    </row>
    <row r="66" spans="1:17" ht="38.25" hidden="1" customHeight="1" x14ac:dyDescent="0.35">
      <c r="A66" s="215" t="s">
        <v>1862</v>
      </c>
      <c r="B66" s="379" t="s">
        <v>885</v>
      </c>
      <c r="C66" s="288" t="s">
        <v>1863</v>
      </c>
      <c r="D66" s="141" t="s">
        <v>611</v>
      </c>
      <c r="E66" s="142" t="s">
        <v>793</v>
      </c>
      <c r="F66" s="167" t="s">
        <v>770</v>
      </c>
      <c r="G66" s="188"/>
      <c r="H66" s="189"/>
      <c r="I66" s="188"/>
      <c r="J66" s="354"/>
      <c r="K66" s="188"/>
      <c r="L66" s="189"/>
      <c r="M66" s="188"/>
      <c r="N66" s="168">
        <v>2024</v>
      </c>
      <c r="O66" s="169" t="s">
        <v>2116</v>
      </c>
      <c r="P66" s="170" t="s">
        <v>903</v>
      </c>
    </row>
    <row r="67" spans="1:17" ht="38.25" hidden="1" customHeight="1" x14ac:dyDescent="0.35">
      <c r="A67" s="215" t="s">
        <v>1864</v>
      </c>
      <c r="B67" s="379" t="s">
        <v>885</v>
      </c>
      <c r="C67" s="288" t="s">
        <v>1865</v>
      </c>
      <c r="D67" s="141" t="s">
        <v>618</v>
      </c>
      <c r="E67" s="142" t="s">
        <v>793</v>
      </c>
      <c r="F67" s="167" t="s">
        <v>770</v>
      </c>
      <c r="G67" s="188"/>
      <c r="H67" s="189"/>
      <c r="I67" s="188"/>
      <c r="J67" s="354"/>
      <c r="K67" s="188"/>
      <c r="L67" s="189"/>
      <c r="M67" s="188"/>
      <c r="N67" s="168">
        <v>2025</v>
      </c>
      <c r="O67" s="169" t="s">
        <v>2116</v>
      </c>
      <c r="P67" s="170" t="s">
        <v>904</v>
      </c>
    </row>
    <row r="68" spans="1:17" ht="134.25" hidden="1" customHeight="1" x14ac:dyDescent="0.35">
      <c r="A68" s="215" t="s">
        <v>2182</v>
      </c>
      <c r="B68" s="379" t="s">
        <v>905</v>
      </c>
      <c r="C68" s="288" t="s">
        <v>2183</v>
      </c>
      <c r="D68" s="141" t="s">
        <v>2184</v>
      </c>
      <c r="E68" s="142" t="s">
        <v>793</v>
      </c>
      <c r="F68" s="167" t="s">
        <v>839</v>
      </c>
      <c r="G68" s="188"/>
      <c r="H68" s="189"/>
      <c r="I68" s="188"/>
      <c r="J68" s="354"/>
      <c r="K68" s="188"/>
      <c r="L68" s="189"/>
      <c r="M68" s="188"/>
      <c r="N68" s="168">
        <v>2026</v>
      </c>
      <c r="O68" s="169" t="s">
        <v>2116</v>
      </c>
      <c r="P68" s="170" t="s">
        <v>2170</v>
      </c>
    </row>
    <row r="69" spans="1:17" ht="134.25" hidden="1" customHeight="1" x14ac:dyDescent="0.35">
      <c r="A69" s="215" t="s">
        <v>1866</v>
      </c>
      <c r="B69" s="379" t="s">
        <v>905</v>
      </c>
      <c r="C69" s="288" t="s">
        <v>1867</v>
      </c>
      <c r="D69" s="141" t="s">
        <v>2185</v>
      </c>
      <c r="E69" s="142" t="s">
        <v>793</v>
      </c>
      <c r="F69" s="167" t="s">
        <v>866</v>
      </c>
      <c r="G69" s="188"/>
      <c r="H69" s="189"/>
      <c r="I69" s="188"/>
      <c r="J69" s="354"/>
      <c r="K69" s="188"/>
      <c r="L69" s="189"/>
      <c r="M69" s="188"/>
      <c r="N69" s="168">
        <v>2027</v>
      </c>
      <c r="O69" s="169" t="s">
        <v>2116</v>
      </c>
      <c r="P69" s="170" t="s">
        <v>2174</v>
      </c>
    </row>
    <row r="70" spans="1:17" ht="134.25" hidden="1" customHeight="1" x14ac:dyDescent="0.35">
      <c r="A70" s="215" t="s">
        <v>1868</v>
      </c>
      <c r="B70" s="379" t="s">
        <v>905</v>
      </c>
      <c r="C70" s="288" t="s">
        <v>1869</v>
      </c>
      <c r="D70" s="141" t="s">
        <v>2185</v>
      </c>
      <c r="E70" s="142" t="s">
        <v>793</v>
      </c>
      <c r="F70" s="167" t="s">
        <v>770</v>
      </c>
      <c r="G70" s="188"/>
      <c r="H70" s="189"/>
      <c r="I70" s="188"/>
      <c r="J70" s="354"/>
      <c r="K70" s="188"/>
      <c r="L70" s="189"/>
      <c r="M70" s="188"/>
      <c r="N70" s="168">
        <v>2028</v>
      </c>
      <c r="O70" s="169" t="s">
        <v>2116</v>
      </c>
      <c r="P70" s="170" t="s">
        <v>2175</v>
      </c>
    </row>
    <row r="71" spans="1:17" ht="24.5" hidden="1" customHeight="1" x14ac:dyDescent="0.35">
      <c r="A71" s="91" t="s">
        <v>729</v>
      </c>
      <c r="B71" s="286" t="s">
        <v>178</v>
      </c>
      <c r="C71" s="286"/>
      <c r="D71" s="286"/>
      <c r="E71" s="287"/>
      <c r="F71" s="286"/>
      <c r="G71" s="287"/>
      <c r="H71" s="286"/>
      <c r="I71" s="287"/>
      <c r="J71" s="286"/>
      <c r="K71" s="287"/>
      <c r="L71" s="286"/>
      <c r="M71" s="287"/>
      <c r="N71" s="161">
        <v>3000</v>
      </c>
      <c r="O71" s="160" t="s">
        <v>2116</v>
      </c>
      <c r="P71" s="160" t="s">
        <v>1870</v>
      </c>
      <c r="Q71" s="46" t="s">
        <v>835</v>
      </c>
    </row>
    <row r="72" spans="1:17" ht="93.5" hidden="1" customHeight="1" x14ac:dyDescent="0.35">
      <c r="A72" s="215" t="s">
        <v>1871</v>
      </c>
      <c r="B72" s="379"/>
      <c r="C72" s="288" t="s">
        <v>1872</v>
      </c>
      <c r="D72" s="141" t="s">
        <v>1873</v>
      </c>
      <c r="E72" s="142" t="s">
        <v>793</v>
      </c>
      <c r="F72" s="167" t="s">
        <v>839</v>
      </c>
      <c r="G72" s="188"/>
      <c r="H72" s="189"/>
      <c r="I72" s="188"/>
      <c r="J72" s="354"/>
      <c r="K72" s="188"/>
      <c r="L72" s="189"/>
      <c r="M72" s="188"/>
      <c r="N72" s="168">
        <v>3001</v>
      </c>
      <c r="O72" s="169" t="s">
        <v>2116</v>
      </c>
      <c r="P72" s="170" t="s">
        <v>906</v>
      </c>
    </row>
    <row r="73" spans="1:17" ht="65.900000000000006" hidden="1" customHeight="1" x14ac:dyDescent="0.35">
      <c r="A73" s="215" t="s">
        <v>1874</v>
      </c>
      <c r="B73" s="379"/>
      <c r="C73" s="288" t="s">
        <v>1875</v>
      </c>
      <c r="D73" s="141" t="s">
        <v>1876</v>
      </c>
      <c r="E73" s="142" t="s">
        <v>793</v>
      </c>
      <c r="F73" s="167" t="s">
        <v>839</v>
      </c>
      <c r="G73" s="188"/>
      <c r="H73" s="189"/>
      <c r="I73" s="188"/>
      <c r="J73" s="354"/>
      <c r="K73" s="188"/>
      <c r="L73" s="189"/>
      <c r="M73" s="188"/>
      <c r="N73" s="168">
        <v>3002</v>
      </c>
      <c r="O73" s="169" t="s">
        <v>2116</v>
      </c>
      <c r="P73" s="170" t="s">
        <v>907</v>
      </c>
    </row>
    <row r="74" spans="1:17" ht="79.650000000000006" hidden="1" customHeight="1" x14ac:dyDescent="0.35">
      <c r="A74" s="215" t="s">
        <v>1877</v>
      </c>
      <c r="B74" s="379"/>
      <c r="C74" s="288" t="s">
        <v>1878</v>
      </c>
      <c r="D74" s="141" t="s">
        <v>1879</v>
      </c>
      <c r="E74" s="142" t="s">
        <v>793</v>
      </c>
      <c r="F74" s="167" t="s">
        <v>866</v>
      </c>
      <c r="G74" s="188"/>
      <c r="H74" s="189"/>
      <c r="I74" s="188"/>
      <c r="J74" s="354"/>
      <c r="K74" s="188"/>
      <c r="L74" s="189"/>
      <c r="M74" s="188"/>
      <c r="N74" s="168">
        <v>3003</v>
      </c>
      <c r="O74" s="169" t="s">
        <v>2116</v>
      </c>
      <c r="P74" s="170" t="s">
        <v>908</v>
      </c>
    </row>
    <row r="75" spans="1:17" ht="65.25" hidden="1" customHeight="1" x14ac:dyDescent="0.35">
      <c r="A75" s="215" t="s">
        <v>1880</v>
      </c>
      <c r="B75" s="379"/>
      <c r="C75" s="288" t="s">
        <v>1881</v>
      </c>
      <c r="D75" s="141" t="s">
        <v>1873</v>
      </c>
      <c r="E75" s="142" t="s">
        <v>793</v>
      </c>
      <c r="F75" s="167" t="s">
        <v>847</v>
      </c>
      <c r="G75" s="188"/>
      <c r="H75" s="189"/>
      <c r="I75" s="188"/>
      <c r="J75" s="354"/>
      <c r="K75" s="188"/>
      <c r="L75" s="189"/>
      <c r="M75" s="188"/>
      <c r="N75" s="168">
        <v>3004</v>
      </c>
      <c r="O75" s="169" t="s">
        <v>2116</v>
      </c>
      <c r="P75" s="170" t="s">
        <v>906</v>
      </c>
    </row>
    <row r="76" spans="1:17" ht="38.25" hidden="1" customHeight="1" x14ac:dyDescent="0.35">
      <c r="A76" s="215" t="s">
        <v>1882</v>
      </c>
      <c r="B76" s="379"/>
      <c r="C76" s="288" t="s">
        <v>1883</v>
      </c>
      <c r="D76" s="141" t="s">
        <v>424</v>
      </c>
      <c r="E76" s="142" t="s">
        <v>793</v>
      </c>
      <c r="F76" s="167" t="s">
        <v>802</v>
      </c>
      <c r="G76" s="188"/>
      <c r="H76" s="189"/>
      <c r="I76" s="188"/>
      <c r="J76" s="354"/>
      <c r="K76" s="188"/>
      <c r="L76" s="189"/>
      <c r="M76" s="188"/>
      <c r="N76" s="168">
        <v>3005</v>
      </c>
      <c r="O76" s="169" t="s">
        <v>2116</v>
      </c>
      <c r="P76" s="170" t="s">
        <v>909</v>
      </c>
    </row>
    <row r="77" spans="1:17" ht="24.5" hidden="1" customHeight="1" x14ac:dyDescent="0.35">
      <c r="A77" s="91" t="s">
        <v>729</v>
      </c>
      <c r="B77" s="286" t="s">
        <v>412</v>
      </c>
      <c r="C77" s="286"/>
      <c r="D77" s="286"/>
      <c r="E77" s="287"/>
      <c r="F77" s="286"/>
      <c r="G77" s="287"/>
      <c r="H77" s="286"/>
      <c r="I77" s="287"/>
      <c r="J77" s="286"/>
      <c r="K77" s="287"/>
      <c r="L77" s="286"/>
      <c r="M77" s="287"/>
      <c r="N77" s="161">
        <v>4000</v>
      </c>
      <c r="O77" s="160" t="s">
        <v>2116</v>
      </c>
      <c r="P77" s="160" t="s">
        <v>1884</v>
      </c>
      <c r="Q77" s="46" t="s">
        <v>835</v>
      </c>
    </row>
    <row r="78" spans="1:17" ht="79.650000000000006" hidden="1" customHeight="1" x14ac:dyDescent="0.35">
      <c r="A78" s="215" t="s">
        <v>1885</v>
      </c>
      <c r="B78" s="379"/>
      <c r="C78" s="288" t="s">
        <v>1886</v>
      </c>
      <c r="D78" s="141" t="s">
        <v>1887</v>
      </c>
      <c r="E78" s="142" t="s">
        <v>793</v>
      </c>
      <c r="F78" s="167" t="s">
        <v>770</v>
      </c>
      <c r="G78" s="188"/>
      <c r="H78" s="189"/>
      <c r="I78" s="188"/>
      <c r="J78" s="354"/>
      <c r="K78" s="188"/>
      <c r="L78" s="189"/>
      <c r="M78" s="188"/>
      <c r="N78" s="168">
        <v>4001</v>
      </c>
      <c r="O78" s="169" t="s">
        <v>2116</v>
      </c>
      <c r="P78" s="170" t="s">
        <v>910</v>
      </c>
    </row>
    <row r="79" spans="1:17" ht="79.650000000000006" hidden="1" customHeight="1" x14ac:dyDescent="0.35">
      <c r="A79" s="215" t="s">
        <v>1888</v>
      </c>
      <c r="B79" s="379"/>
      <c r="C79" s="288" t="s">
        <v>1889</v>
      </c>
      <c r="D79" s="141" t="s">
        <v>1890</v>
      </c>
      <c r="E79" s="142" t="s">
        <v>793</v>
      </c>
      <c r="F79" s="167" t="s">
        <v>802</v>
      </c>
      <c r="G79" s="188"/>
      <c r="H79" s="189"/>
      <c r="I79" s="188"/>
      <c r="J79" s="354"/>
      <c r="K79" s="188"/>
      <c r="L79" s="189"/>
      <c r="M79" s="188"/>
      <c r="N79" s="168">
        <v>4002</v>
      </c>
      <c r="O79" s="169" t="s">
        <v>2116</v>
      </c>
      <c r="P79" s="170" t="s">
        <v>911</v>
      </c>
    </row>
    <row r="80" spans="1:17" ht="52" hidden="1" customHeight="1" x14ac:dyDescent="0.35">
      <c r="A80" s="215" t="s">
        <v>1891</v>
      </c>
      <c r="B80" s="379"/>
      <c r="C80" s="288" t="s">
        <v>1892</v>
      </c>
      <c r="D80" s="141" t="s">
        <v>418</v>
      </c>
      <c r="E80" s="142" t="s">
        <v>793</v>
      </c>
      <c r="F80" s="167" t="s">
        <v>847</v>
      </c>
      <c r="G80" s="188"/>
      <c r="H80" s="189"/>
      <c r="I80" s="188"/>
      <c r="J80" s="354"/>
      <c r="K80" s="188"/>
      <c r="L80" s="189"/>
      <c r="M80" s="188"/>
      <c r="N80" s="168">
        <v>4003</v>
      </c>
      <c r="O80" s="169" t="s">
        <v>2116</v>
      </c>
      <c r="P80" s="170" t="s">
        <v>912</v>
      </c>
    </row>
    <row r="81" spans="1:17" ht="38.25" hidden="1" customHeight="1" x14ac:dyDescent="0.35">
      <c r="A81" s="215" t="s">
        <v>1893</v>
      </c>
      <c r="B81" s="379"/>
      <c r="C81" s="288" t="s">
        <v>1894</v>
      </c>
      <c r="D81" s="141" t="s">
        <v>1895</v>
      </c>
      <c r="E81" s="142" t="s">
        <v>769</v>
      </c>
      <c r="F81" s="167" t="s">
        <v>839</v>
      </c>
      <c r="G81" s="188"/>
      <c r="H81" s="189"/>
      <c r="I81" s="188"/>
      <c r="J81" s="354"/>
      <c r="K81" s="188"/>
      <c r="L81" s="189"/>
      <c r="M81" s="188"/>
      <c r="N81" s="168">
        <v>4004</v>
      </c>
      <c r="O81" s="169" t="s">
        <v>2116</v>
      </c>
      <c r="P81" s="170" t="s">
        <v>913</v>
      </c>
    </row>
    <row r="82" spans="1:17" ht="24.5" hidden="1" customHeight="1" x14ac:dyDescent="0.35">
      <c r="A82" s="91" t="s">
        <v>729</v>
      </c>
      <c r="B82" s="286" t="s">
        <v>914</v>
      </c>
      <c r="C82" s="286"/>
      <c r="D82" s="286"/>
      <c r="E82" s="287"/>
      <c r="F82" s="286"/>
      <c r="G82" s="287"/>
      <c r="H82" s="286"/>
      <c r="I82" s="287"/>
      <c r="J82" s="286"/>
      <c r="K82" s="287"/>
      <c r="L82" s="286"/>
      <c r="M82" s="287"/>
      <c r="N82" s="161">
        <v>5000</v>
      </c>
      <c r="O82" s="160" t="s">
        <v>2116</v>
      </c>
      <c r="P82" s="160" t="s">
        <v>1896</v>
      </c>
      <c r="Q82" s="46" t="s">
        <v>835</v>
      </c>
    </row>
    <row r="83" spans="1:17" ht="65.900000000000006" hidden="1" customHeight="1" x14ac:dyDescent="0.35">
      <c r="A83" s="215" t="s">
        <v>1897</v>
      </c>
      <c r="B83" s="379"/>
      <c r="C83" s="288" t="s">
        <v>1898</v>
      </c>
      <c r="D83" s="141" t="s">
        <v>1899</v>
      </c>
      <c r="E83" s="142" t="s">
        <v>793</v>
      </c>
      <c r="F83" s="167" t="s">
        <v>770</v>
      </c>
      <c r="G83" s="188"/>
      <c r="H83" s="189"/>
      <c r="I83" s="188"/>
      <c r="J83" s="354"/>
      <c r="K83" s="188"/>
      <c r="L83" s="189"/>
      <c r="M83" s="188"/>
      <c r="N83" s="168">
        <v>5001</v>
      </c>
      <c r="O83" s="169" t="s">
        <v>2116</v>
      </c>
      <c r="P83" s="170" t="s">
        <v>915</v>
      </c>
    </row>
    <row r="84" spans="1:17" ht="52" hidden="1" customHeight="1" x14ac:dyDescent="0.35">
      <c r="A84" s="215" t="s">
        <v>1900</v>
      </c>
      <c r="B84" s="379"/>
      <c r="C84" s="288" t="s">
        <v>1901</v>
      </c>
      <c r="D84" s="141" t="s">
        <v>1899</v>
      </c>
      <c r="E84" s="142" t="s">
        <v>825</v>
      </c>
      <c r="F84" s="167" t="s">
        <v>770</v>
      </c>
      <c r="G84" s="188"/>
      <c r="H84" s="189"/>
      <c r="I84" s="188"/>
      <c r="J84" s="354"/>
      <c r="K84" s="188"/>
      <c r="L84" s="189"/>
      <c r="M84" s="188"/>
      <c r="N84" s="168">
        <v>5002</v>
      </c>
      <c r="O84" s="169" t="s">
        <v>2116</v>
      </c>
      <c r="P84" s="170" t="s">
        <v>915</v>
      </c>
    </row>
    <row r="85" spans="1:17" ht="38.25" hidden="1" customHeight="1" x14ac:dyDescent="0.35">
      <c r="A85" s="215" t="s">
        <v>1902</v>
      </c>
      <c r="B85" s="379"/>
      <c r="C85" s="288" t="s">
        <v>1903</v>
      </c>
      <c r="D85" s="141" t="s">
        <v>1904</v>
      </c>
      <c r="E85" s="142" t="s">
        <v>825</v>
      </c>
      <c r="F85" s="167" t="s">
        <v>184</v>
      </c>
      <c r="G85" s="188"/>
      <c r="H85" s="189"/>
      <c r="I85" s="188"/>
      <c r="J85" s="354"/>
      <c r="K85" s="188"/>
      <c r="L85" s="189"/>
      <c r="M85" s="188"/>
      <c r="N85" s="168">
        <v>5003</v>
      </c>
      <c r="O85" s="169" t="s">
        <v>2116</v>
      </c>
      <c r="P85" s="170" t="s">
        <v>916</v>
      </c>
    </row>
    <row r="86" spans="1:17" ht="65.900000000000006" hidden="1" customHeight="1" x14ac:dyDescent="0.35">
      <c r="A86" s="215" t="s">
        <v>1905</v>
      </c>
      <c r="B86" s="379"/>
      <c r="C86" s="288" t="s">
        <v>1906</v>
      </c>
      <c r="D86" s="141" t="s">
        <v>1907</v>
      </c>
      <c r="E86" s="142" t="s">
        <v>825</v>
      </c>
      <c r="F86" s="167" t="s">
        <v>802</v>
      </c>
      <c r="G86" s="188"/>
      <c r="H86" s="189"/>
      <c r="I86" s="188"/>
      <c r="J86" s="354"/>
      <c r="K86" s="188"/>
      <c r="L86" s="189"/>
      <c r="M86" s="188"/>
      <c r="N86" s="168">
        <v>5004</v>
      </c>
      <c r="O86" s="169" t="s">
        <v>2116</v>
      </c>
      <c r="P86" s="170" t="s">
        <v>917</v>
      </c>
    </row>
    <row r="87" spans="1:17" ht="107.25" hidden="1" customHeight="1" x14ac:dyDescent="0.35">
      <c r="A87" s="215" t="s">
        <v>1908</v>
      </c>
      <c r="B87" s="379"/>
      <c r="C87" s="288" t="s">
        <v>1909</v>
      </c>
      <c r="D87" s="141" t="s">
        <v>1907</v>
      </c>
      <c r="E87" s="142" t="s">
        <v>825</v>
      </c>
      <c r="F87" s="167" t="s">
        <v>802</v>
      </c>
      <c r="G87" s="188"/>
      <c r="H87" s="189"/>
      <c r="I87" s="188"/>
      <c r="J87" s="354"/>
      <c r="K87" s="188"/>
      <c r="L87" s="189"/>
      <c r="M87" s="188"/>
      <c r="N87" s="168">
        <v>5005</v>
      </c>
      <c r="O87" s="169" t="s">
        <v>2116</v>
      </c>
      <c r="P87" s="170" t="s">
        <v>917</v>
      </c>
    </row>
    <row r="88" spans="1:17" ht="52" hidden="1" customHeight="1" x14ac:dyDescent="0.35">
      <c r="A88" s="215" t="s">
        <v>1910</v>
      </c>
      <c r="B88" s="379"/>
      <c r="C88" s="288" t="s">
        <v>1911</v>
      </c>
      <c r="D88" s="141" t="s">
        <v>1907</v>
      </c>
      <c r="E88" s="142" t="s">
        <v>793</v>
      </c>
      <c r="F88" s="167" t="s">
        <v>802</v>
      </c>
      <c r="G88" s="188"/>
      <c r="H88" s="189"/>
      <c r="I88" s="188"/>
      <c r="J88" s="354"/>
      <c r="K88" s="188"/>
      <c r="L88" s="189"/>
      <c r="M88" s="188"/>
      <c r="N88" s="168">
        <v>5006</v>
      </c>
      <c r="O88" s="169" t="s">
        <v>2116</v>
      </c>
      <c r="P88" s="170" t="s">
        <v>917</v>
      </c>
    </row>
    <row r="89" spans="1:17" ht="24.5" hidden="1" customHeight="1" x14ac:dyDescent="0.35">
      <c r="A89" s="91" t="s">
        <v>729</v>
      </c>
      <c r="B89" s="286" t="s">
        <v>709</v>
      </c>
      <c r="C89" s="286"/>
      <c r="D89" s="286"/>
      <c r="E89" s="287"/>
      <c r="F89" s="286"/>
      <c r="G89" s="287"/>
      <c r="H89" s="286"/>
      <c r="I89" s="287"/>
      <c r="J89" s="286"/>
      <c r="K89" s="287"/>
      <c r="L89" s="286"/>
      <c r="M89" s="287"/>
      <c r="N89" s="161">
        <v>6000</v>
      </c>
      <c r="O89" s="160" t="s">
        <v>2116</v>
      </c>
      <c r="P89" s="160" t="s">
        <v>1912</v>
      </c>
      <c r="Q89" s="46" t="s">
        <v>835</v>
      </c>
    </row>
    <row r="90" spans="1:17" ht="52" hidden="1" customHeight="1" x14ac:dyDescent="0.35">
      <c r="A90" s="215" t="s">
        <v>1913</v>
      </c>
      <c r="B90" s="379"/>
      <c r="C90" s="288" t="s">
        <v>1914</v>
      </c>
      <c r="D90" s="141" t="s">
        <v>1915</v>
      </c>
      <c r="E90" s="142" t="s">
        <v>793</v>
      </c>
      <c r="F90" s="167" t="s">
        <v>184</v>
      </c>
      <c r="G90" s="188"/>
      <c r="H90" s="189"/>
      <c r="I90" s="188"/>
      <c r="J90" s="354"/>
      <c r="K90" s="188"/>
      <c r="L90" s="189"/>
      <c r="M90" s="188"/>
      <c r="N90" s="168">
        <v>6001</v>
      </c>
      <c r="O90" s="169" t="s">
        <v>2116</v>
      </c>
      <c r="P90" s="170" t="s">
        <v>918</v>
      </c>
    </row>
    <row r="91" spans="1:17" ht="38.25" hidden="1" customHeight="1" x14ac:dyDescent="0.35">
      <c r="A91" s="215" t="s">
        <v>1916</v>
      </c>
      <c r="B91" s="379"/>
      <c r="C91" s="288" t="s">
        <v>1917</v>
      </c>
      <c r="D91" s="141" t="s">
        <v>1918</v>
      </c>
      <c r="E91" s="142"/>
      <c r="F91" s="167"/>
      <c r="G91" s="188"/>
      <c r="H91" s="189"/>
      <c r="I91" s="188"/>
      <c r="J91" s="354"/>
      <c r="K91" s="188"/>
      <c r="L91" s="189"/>
      <c r="M91" s="188"/>
      <c r="N91" s="168">
        <v>6002</v>
      </c>
      <c r="O91" s="169" t="s">
        <v>2116</v>
      </c>
      <c r="P91" s="170" t="s">
        <v>919</v>
      </c>
    </row>
    <row r="92" spans="1:17" ht="24.5" hidden="1" customHeight="1" x14ac:dyDescent="0.35">
      <c r="A92" s="91" t="s">
        <v>729</v>
      </c>
      <c r="B92" s="286" t="s">
        <v>106</v>
      </c>
      <c r="C92" s="286"/>
      <c r="D92" s="286"/>
      <c r="E92" s="287"/>
      <c r="F92" s="286"/>
      <c r="G92" s="287"/>
      <c r="H92" s="286"/>
      <c r="I92" s="287"/>
      <c r="J92" s="286"/>
      <c r="K92" s="287"/>
      <c r="L92" s="286"/>
      <c r="M92" s="287"/>
      <c r="N92" s="161">
        <v>7000</v>
      </c>
      <c r="O92" s="160" t="s">
        <v>2116</v>
      </c>
      <c r="P92" s="160" t="s">
        <v>1919</v>
      </c>
      <c r="Q92" s="46" t="s">
        <v>835</v>
      </c>
    </row>
    <row r="93" spans="1:17" ht="38.25" hidden="1" customHeight="1" x14ac:dyDescent="0.35">
      <c r="A93" s="215" t="s">
        <v>1920</v>
      </c>
      <c r="B93" s="379"/>
      <c r="C93" s="288" t="s">
        <v>1921</v>
      </c>
      <c r="D93" s="141" t="s">
        <v>402</v>
      </c>
      <c r="E93" s="142" t="s">
        <v>793</v>
      </c>
      <c r="F93" s="167" t="s">
        <v>920</v>
      </c>
      <c r="G93" s="188"/>
      <c r="H93" s="189"/>
      <c r="I93" s="188"/>
      <c r="J93" s="354"/>
      <c r="K93" s="188"/>
      <c r="L93" s="189"/>
      <c r="M93" s="188"/>
      <c r="N93" s="168">
        <v>7001</v>
      </c>
      <c r="O93" s="169" t="s">
        <v>2116</v>
      </c>
      <c r="P93" s="170" t="s">
        <v>921</v>
      </c>
    </row>
    <row r="94" spans="1:17" ht="38.25" hidden="1" customHeight="1" x14ac:dyDescent="0.35">
      <c r="A94" s="215" t="s">
        <v>1922</v>
      </c>
      <c r="B94" s="379"/>
      <c r="C94" s="288" t="s">
        <v>1923</v>
      </c>
      <c r="D94" s="141" t="s">
        <v>406</v>
      </c>
      <c r="E94" s="142" t="s">
        <v>781</v>
      </c>
      <c r="F94" s="167" t="s">
        <v>802</v>
      </c>
      <c r="G94" s="188"/>
      <c r="H94" s="189"/>
      <c r="I94" s="188"/>
      <c r="J94" s="354"/>
      <c r="K94" s="188"/>
      <c r="L94" s="189"/>
      <c r="M94" s="188"/>
      <c r="N94" s="168">
        <v>7002</v>
      </c>
      <c r="O94" s="169" t="s">
        <v>2116</v>
      </c>
      <c r="P94" s="170" t="s">
        <v>922</v>
      </c>
    </row>
    <row r="95" spans="1:17" ht="37.65" hidden="1" customHeight="1" x14ac:dyDescent="0.35">
      <c r="A95" s="215" t="s">
        <v>1924</v>
      </c>
      <c r="B95" s="379"/>
      <c r="C95" s="288" t="s">
        <v>1925</v>
      </c>
      <c r="D95" s="141" t="s">
        <v>819</v>
      </c>
      <c r="E95" s="142" t="s">
        <v>793</v>
      </c>
      <c r="F95" s="167" t="s">
        <v>866</v>
      </c>
      <c r="G95" s="188"/>
      <c r="H95" s="189"/>
      <c r="I95" s="188"/>
      <c r="J95" s="354"/>
      <c r="K95" s="188"/>
      <c r="L95" s="189"/>
      <c r="M95" s="188"/>
      <c r="N95" s="168">
        <v>7003</v>
      </c>
      <c r="O95" s="169" t="s">
        <v>2116</v>
      </c>
      <c r="P95" s="170" t="s">
        <v>404</v>
      </c>
    </row>
    <row r="96" spans="1:17" ht="38.25" hidden="1" customHeight="1" x14ac:dyDescent="0.35">
      <c r="A96" s="215" t="s">
        <v>1927</v>
      </c>
      <c r="B96" s="379"/>
      <c r="C96" s="288" t="s">
        <v>1928</v>
      </c>
      <c r="D96" s="141" t="s">
        <v>1929</v>
      </c>
      <c r="E96" s="142" t="s">
        <v>781</v>
      </c>
      <c r="F96" s="167" t="s">
        <v>802</v>
      </c>
      <c r="G96" s="188"/>
      <c r="H96" s="189"/>
      <c r="I96" s="188"/>
      <c r="J96" s="354"/>
      <c r="K96" s="188"/>
      <c r="L96" s="189"/>
      <c r="M96" s="188"/>
      <c r="N96" s="168">
        <v>7004</v>
      </c>
      <c r="O96" s="169" t="s">
        <v>2116</v>
      </c>
      <c r="P96" s="170" t="s">
        <v>1926</v>
      </c>
    </row>
    <row r="97" spans="1:17" ht="37.65" hidden="1" customHeight="1" x14ac:dyDescent="0.35">
      <c r="A97" s="215" t="s">
        <v>1930</v>
      </c>
      <c r="B97" s="379"/>
      <c r="C97" s="288" t="s">
        <v>1931</v>
      </c>
      <c r="D97" s="141" t="s">
        <v>409</v>
      </c>
      <c r="E97" s="142" t="s">
        <v>781</v>
      </c>
      <c r="F97" s="167" t="s">
        <v>802</v>
      </c>
      <c r="G97" s="188"/>
      <c r="H97" s="189"/>
      <c r="I97" s="188"/>
      <c r="J97" s="354"/>
      <c r="K97" s="188"/>
      <c r="L97" s="189"/>
      <c r="M97" s="188"/>
      <c r="N97" s="168">
        <v>7005</v>
      </c>
      <c r="O97" s="169" t="s">
        <v>2116</v>
      </c>
      <c r="P97" s="170" t="s">
        <v>923</v>
      </c>
    </row>
    <row r="98" spans="1:17" ht="24.5" hidden="1" customHeight="1" x14ac:dyDescent="0.35">
      <c r="A98" s="215" t="s">
        <v>1932</v>
      </c>
      <c r="B98" s="379"/>
      <c r="C98" s="288" t="s">
        <v>1933</v>
      </c>
      <c r="D98" s="141" t="s">
        <v>471</v>
      </c>
      <c r="E98" s="142" t="s">
        <v>924</v>
      </c>
      <c r="F98" s="167" t="s">
        <v>770</v>
      </c>
      <c r="G98" s="188"/>
      <c r="H98" s="189"/>
      <c r="I98" s="188"/>
      <c r="J98" s="354"/>
      <c r="K98" s="188"/>
      <c r="L98" s="189"/>
      <c r="M98" s="188"/>
      <c r="N98" s="168">
        <v>7006</v>
      </c>
      <c r="O98" s="169" t="s">
        <v>2116</v>
      </c>
      <c r="P98" s="170" t="s">
        <v>925</v>
      </c>
    </row>
    <row r="99" spans="1:17" ht="52" hidden="1" customHeight="1" x14ac:dyDescent="0.35">
      <c r="A99" s="215" t="s">
        <v>1934</v>
      </c>
      <c r="B99" s="379"/>
      <c r="C99" s="288" t="s">
        <v>1935</v>
      </c>
      <c r="D99" s="141" t="s">
        <v>1936</v>
      </c>
      <c r="E99" s="142" t="s">
        <v>926</v>
      </c>
      <c r="F99" s="167" t="s">
        <v>770</v>
      </c>
      <c r="G99" s="188"/>
      <c r="H99" s="189"/>
      <c r="I99" s="188"/>
      <c r="J99" s="354"/>
      <c r="K99" s="188"/>
      <c r="L99" s="189"/>
      <c r="M99" s="188"/>
      <c r="N99" s="168">
        <v>7007</v>
      </c>
      <c r="O99" s="169" t="s">
        <v>2116</v>
      </c>
      <c r="P99" s="170" t="s">
        <v>927</v>
      </c>
    </row>
    <row r="100" spans="1:17" ht="24.5" hidden="1" customHeight="1" x14ac:dyDescent="0.35">
      <c r="A100" s="91" t="s">
        <v>729</v>
      </c>
      <c r="B100" s="286" t="s">
        <v>928</v>
      </c>
      <c r="C100" s="286"/>
      <c r="D100" s="286"/>
      <c r="E100" s="287"/>
      <c r="F100" s="286"/>
      <c r="G100" s="287"/>
      <c r="H100" s="286"/>
      <c r="I100" s="287"/>
      <c r="J100" s="286"/>
      <c r="K100" s="287"/>
      <c r="L100" s="286"/>
      <c r="M100" s="287"/>
      <c r="N100" s="161">
        <v>8000</v>
      </c>
      <c r="O100" s="160" t="s">
        <v>2116</v>
      </c>
      <c r="P100" s="160" t="s">
        <v>1937</v>
      </c>
      <c r="Q100" s="46" t="s">
        <v>835</v>
      </c>
    </row>
    <row r="101" spans="1:17" ht="79.650000000000006" hidden="1" customHeight="1" x14ac:dyDescent="0.35">
      <c r="A101" s="215" t="s">
        <v>1938</v>
      </c>
      <c r="B101" s="379" t="s">
        <v>929</v>
      </c>
      <c r="C101" s="288" t="s">
        <v>1939</v>
      </c>
      <c r="D101" s="141" t="s">
        <v>819</v>
      </c>
      <c r="E101" s="142" t="s">
        <v>793</v>
      </c>
      <c r="F101" s="167" t="s">
        <v>866</v>
      </c>
      <c r="G101" s="188"/>
      <c r="H101" s="189"/>
      <c r="I101" s="188"/>
      <c r="J101" s="354"/>
      <c r="K101" s="188"/>
      <c r="L101" s="189"/>
      <c r="M101" s="188"/>
      <c r="N101" s="168">
        <v>8001</v>
      </c>
      <c r="O101" s="169" t="s">
        <v>2116</v>
      </c>
      <c r="P101" s="170" t="s">
        <v>930</v>
      </c>
    </row>
    <row r="102" spans="1:17" ht="93.5" hidden="1" customHeight="1" x14ac:dyDescent="0.35">
      <c r="A102" s="215" t="s">
        <v>1940</v>
      </c>
      <c r="B102" s="379" t="s">
        <v>931</v>
      </c>
      <c r="C102" s="288" t="s">
        <v>1941</v>
      </c>
      <c r="D102" s="141" t="s">
        <v>1942</v>
      </c>
      <c r="E102" s="142" t="s">
        <v>932</v>
      </c>
      <c r="F102" s="167" t="s">
        <v>184</v>
      </c>
      <c r="G102" s="188"/>
      <c r="H102" s="189"/>
      <c r="I102" s="188"/>
      <c r="J102" s="354"/>
      <c r="K102" s="188"/>
      <c r="L102" s="189"/>
      <c r="M102" s="188"/>
      <c r="N102" s="168">
        <v>8002</v>
      </c>
      <c r="O102" s="169" t="s">
        <v>2116</v>
      </c>
      <c r="P102" s="170" t="s">
        <v>1819</v>
      </c>
    </row>
    <row r="103" spans="1:17" ht="37.65" hidden="1" customHeight="1" x14ac:dyDescent="0.35">
      <c r="A103" s="215" t="s">
        <v>1943</v>
      </c>
      <c r="B103" s="379" t="s">
        <v>933</v>
      </c>
      <c r="C103" s="288" t="s">
        <v>1944</v>
      </c>
      <c r="D103" s="141" t="s">
        <v>1945</v>
      </c>
      <c r="E103" s="142" t="s">
        <v>793</v>
      </c>
      <c r="F103" s="167" t="s">
        <v>866</v>
      </c>
      <c r="G103" s="188"/>
      <c r="H103" s="189"/>
      <c r="I103" s="188"/>
      <c r="J103" s="354"/>
      <c r="K103" s="188"/>
      <c r="L103" s="189"/>
      <c r="M103" s="188"/>
      <c r="N103" s="168">
        <v>8003</v>
      </c>
      <c r="O103" s="169" t="s">
        <v>2116</v>
      </c>
      <c r="P103" s="170" t="s">
        <v>934</v>
      </c>
    </row>
    <row r="104" spans="1:17" ht="38.25" hidden="1" customHeight="1" x14ac:dyDescent="0.35">
      <c r="A104" s="215" t="s">
        <v>1946</v>
      </c>
      <c r="B104" s="379" t="s">
        <v>931</v>
      </c>
      <c r="C104" s="288" t="s">
        <v>1947</v>
      </c>
      <c r="D104" s="141" t="s">
        <v>1948</v>
      </c>
      <c r="E104" s="142" t="s">
        <v>793</v>
      </c>
      <c r="F104" s="167" t="s">
        <v>184</v>
      </c>
      <c r="G104" s="188"/>
      <c r="H104" s="189"/>
      <c r="I104" s="188"/>
      <c r="J104" s="354"/>
      <c r="K104" s="188"/>
      <c r="L104" s="189"/>
      <c r="M104" s="188"/>
      <c r="N104" s="168">
        <v>8004</v>
      </c>
      <c r="O104" s="169" t="s">
        <v>2116</v>
      </c>
      <c r="P104" s="170" t="s">
        <v>935</v>
      </c>
    </row>
    <row r="105" spans="1:17" ht="38.25" hidden="1" customHeight="1" x14ac:dyDescent="0.35">
      <c r="A105" s="215" t="s">
        <v>1949</v>
      </c>
      <c r="B105" s="379" t="s">
        <v>931</v>
      </c>
      <c r="C105" s="288" t="s">
        <v>1950</v>
      </c>
      <c r="D105" s="141" t="s">
        <v>452</v>
      </c>
      <c r="E105" s="142" t="s">
        <v>825</v>
      </c>
      <c r="F105" s="167" t="s">
        <v>184</v>
      </c>
      <c r="G105" s="188"/>
      <c r="H105" s="189"/>
      <c r="I105" s="188"/>
      <c r="J105" s="354"/>
      <c r="K105" s="188"/>
      <c r="L105" s="189"/>
      <c r="M105" s="188"/>
      <c r="N105" s="168">
        <v>8005</v>
      </c>
      <c r="O105" s="169" t="s">
        <v>2116</v>
      </c>
      <c r="P105" s="170" t="s">
        <v>936</v>
      </c>
    </row>
    <row r="106" spans="1:17" ht="37.65" hidden="1" customHeight="1" x14ac:dyDescent="0.35">
      <c r="A106" s="215" t="s">
        <v>1951</v>
      </c>
      <c r="B106" s="379" t="s">
        <v>931</v>
      </c>
      <c r="C106" s="288" t="s">
        <v>1952</v>
      </c>
      <c r="D106" s="141" t="s">
        <v>456</v>
      </c>
      <c r="E106" s="142" t="s">
        <v>825</v>
      </c>
      <c r="F106" s="167" t="s">
        <v>847</v>
      </c>
      <c r="G106" s="188"/>
      <c r="H106" s="189"/>
      <c r="I106" s="188"/>
      <c r="J106" s="354"/>
      <c r="K106" s="188"/>
      <c r="L106" s="189"/>
      <c r="M106" s="188"/>
      <c r="N106" s="168">
        <v>8006</v>
      </c>
      <c r="O106" s="169" t="s">
        <v>2116</v>
      </c>
      <c r="P106" s="170" t="s">
        <v>937</v>
      </c>
    </row>
    <row r="107" spans="1:17" ht="52" hidden="1" customHeight="1" x14ac:dyDescent="0.35">
      <c r="A107" s="215" t="s">
        <v>1953</v>
      </c>
      <c r="B107" s="379" t="s">
        <v>931</v>
      </c>
      <c r="C107" s="288" t="s">
        <v>1954</v>
      </c>
      <c r="D107" s="141" t="s">
        <v>456</v>
      </c>
      <c r="E107" s="142" t="s">
        <v>825</v>
      </c>
      <c r="F107" s="167" t="s">
        <v>847</v>
      </c>
      <c r="G107" s="188"/>
      <c r="H107" s="189"/>
      <c r="I107" s="188"/>
      <c r="J107" s="354"/>
      <c r="K107" s="188"/>
      <c r="L107" s="189"/>
      <c r="M107" s="188"/>
      <c r="N107" s="168">
        <v>8007</v>
      </c>
      <c r="O107" s="169" t="s">
        <v>2116</v>
      </c>
      <c r="P107" s="170" t="s">
        <v>937</v>
      </c>
    </row>
    <row r="108" spans="1:17" ht="37.65" hidden="1" customHeight="1" x14ac:dyDescent="0.35">
      <c r="A108" s="215" t="s">
        <v>1955</v>
      </c>
      <c r="B108" s="379" t="s">
        <v>931</v>
      </c>
      <c r="C108" s="288" t="s">
        <v>1956</v>
      </c>
      <c r="D108" s="141" t="s">
        <v>706</v>
      </c>
      <c r="E108" s="142"/>
      <c r="F108" s="167"/>
      <c r="G108" s="188"/>
      <c r="H108" s="189"/>
      <c r="I108" s="188"/>
      <c r="J108" s="354"/>
      <c r="K108" s="188"/>
      <c r="L108" s="189"/>
      <c r="M108" s="188"/>
      <c r="N108" s="168">
        <v>8008</v>
      </c>
      <c r="O108" s="169" t="s">
        <v>2116</v>
      </c>
      <c r="P108" s="170" t="s">
        <v>1848</v>
      </c>
    </row>
    <row r="109" spans="1:17" ht="24.5" hidden="1" customHeight="1" x14ac:dyDescent="0.35">
      <c r="A109" s="91" t="s">
        <v>729</v>
      </c>
      <c r="B109" s="286" t="s">
        <v>711</v>
      </c>
      <c r="C109" s="286"/>
      <c r="D109" s="286"/>
      <c r="E109" s="287"/>
      <c r="F109" s="286"/>
      <c r="G109" s="287"/>
      <c r="H109" s="286"/>
      <c r="I109" s="287"/>
      <c r="J109" s="286"/>
      <c r="K109" s="287"/>
      <c r="L109" s="286"/>
      <c r="M109" s="287"/>
      <c r="N109" s="161">
        <v>9000</v>
      </c>
      <c r="O109" s="160" t="s">
        <v>2116</v>
      </c>
      <c r="P109" s="160" t="s">
        <v>1957</v>
      </c>
      <c r="Q109" s="46" t="s">
        <v>835</v>
      </c>
    </row>
    <row r="110" spans="1:17" ht="93.5" hidden="1" customHeight="1" x14ac:dyDescent="0.35">
      <c r="A110" s="215" t="s">
        <v>1958</v>
      </c>
      <c r="B110" s="379" t="s">
        <v>2149</v>
      </c>
      <c r="C110" s="288" t="s">
        <v>1959</v>
      </c>
      <c r="D110" s="141" t="s">
        <v>1960</v>
      </c>
      <c r="E110" s="142" t="s">
        <v>825</v>
      </c>
      <c r="F110" s="167" t="s">
        <v>847</v>
      </c>
      <c r="G110" s="188"/>
      <c r="H110" s="189"/>
      <c r="I110" s="188"/>
      <c r="J110" s="354"/>
      <c r="K110" s="188"/>
      <c r="L110" s="189"/>
      <c r="M110" s="188"/>
      <c r="N110" s="168">
        <v>9001</v>
      </c>
      <c r="O110" s="169" t="s">
        <v>2116</v>
      </c>
      <c r="P110" s="170" t="s">
        <v>938</v>
      </c>
    </row>
    <row r="111" spans="1:17" ht="93.5" hidden="1" customHeight="1" x14ac:dyDescent="0.35">
      <c r="A111" s="215" t="s">
        <v>1961</v>
      </c>
      <c r="B111" s="379" t="s">
        <v>939</v>
      </c>
      <c r="C111" s="288" t="s">
        <v>1962</v>
      </c>
      <c r="D111" s="141" t="s">
        <v>468</v>
      </c>
      <c r="E111" s="142" t="s">
        <v>825</v>
      </c>
      <c r="F111" s="167" t="s">
        <v>847</v>
      </c>
      <c r="G111" s="188"/>
      <c r="H111" s="189"/>
      <c r="I111" s="188"/>
      <c r="J111" s="354"/>
      <c r="K111" s="188"/>
      <c r="L111" s="189"/>
      <c r="M111" s="188"/>
      <c r="N111" s="168">
        <v>9002</v>
      </c>
      <c r="O111" s="169" t="s">
        <v>2116</v>
      </c>
      <c r="P111" s="170" t="s">
        <v>940</v>
      </c>
    </row>
    <row r="112" spans="1:17" ht="38.25" hidden="1" customHeight="1" x14ac:dyDescent="0.35">
      <c r="A112" s="215" t="s">
        <v>1963</v>
      </c>
      <c r="B112" s="379"/>
      <c r="C112" s="288" t="s">
        <v>1964</v>
      </c>
      <c r="D112" s="141" t="s">
        <v>819</v>
      </c>
      <c r="E112" s="142" t="s">
        <v>825</v>
      </c>
      <c r="F112" s="167" t="s">
        <v>847</v>
      </c>
      <c r="G112" s="188"/>
      <c r="H112" s="189"/>
      <c r="I112" s="188"/>
      <c r="J112" s="354"/>
      <c r="K112" s="188"/>
      <c r="L112" s="189"/>
      <c r="M112" s="188"/>
      <c r="N112" s="168">
        <v>9003</v>
      </c>
      <c r="O112" s="169" t="s">
        <v>2116</v>
      </c>
      <c r="P112" s="170" t="s">
        <v>404</v>
      </c>
    </row>
    <row r="113" spans="1:17" ht="38.25" hidden="1" customHeight="1" x14ac:dyDescent="0.35">
      <c r="A113" s="215" t="s">
        <v>1965</v>
      </c>
      <c r="B113" s="379"/>
      <c r="C113" s="288" t="s">
        <v>1966</v>
      </c>
      <c r="D113" s="141" t="s">
        <v>1960</v>
      </c>
      <c r="E113" s="142" t="s">
        <v>825</v>
      </c>
      <c r="F113" s="167" t="s">
        <v>847</v>
      </c>
      <c r="G113" s="188"/>
      <c r="H113" s="189"/>
      <c r="I113" s="188"/>
      <c r="J113" s="354"/>
      <c r="K113" s="188"/>
      <c r="L113" s="189"/>
      <c r="M113" s="188"/>
      <c r="N113" s="168">
        <v>9004</v>
      </c>
      <c r="O113" s="169" t="s">
        <v>2116</v>
      </c>
      <c r="P113" s="170" t="s">
        <v>938</v>
      </c>
    </row>
    <row r="114" spans="1:17" ht="24.5" hidden="1" customHeight="1" x14ac:dyDescent="0.35">
      <c r="A114" s="91" t="s">
        <v>729</v>
      </c>
      <c r="B114" s="286" t="s">
        <v>707</v>
      </c>
      <c r="C114" s="286"/>
      <c r="D114" s="286"/>
      <c r="E114" s="287"/>
      <c r="F114" s="286"/>
      <c r="G114" s="287"/>
      <c r="H114" s="286"/>
      <c r="I114" s="287"/>
      <c r="J114" s="286"/>
      <c r="K114" s="287"/>
      <c r="L114" s="286"/>
      <c r="M114" s="287"/>
      <c r="N114" s="161">
        <v>10000</v>
      </c>
      <c r="O114" s="160" t="s">
        <v>2116</v>
      </c>
      <c r="P114" s="160" t="s">
        <v>1967</v>
      </c>
      <c r="Q114" s="46" t="s">
        <v>835</v>
      </c>
    </row>
    <row r="115" spans="1:17" ht="93.5" hidden="1" customHeight="1" x14ac:dyDescent="0.35">
      <c r="A115" s="215" t="s">
        <v>1968</v>
      </c>
      <c r="B115" s="379"/>
      <c r="C115" s="288" t="s">
        <v>1969</v>
      </c>
      <c r="D115" s="141" t="s">
        <v>1970</v>
      </c>
      <c r="E115" s="142" t="s">
        <v>932</v>
      </c>
      <c r="F115" s="167" t="s">
        <v>866</v>
      </c>
      <c r="G115" s="188"/>
      <c r="H115" s="189"/>
      <c r="I115" s="188"/>
      <c r="J115" s="354"/>
      <c r="K115" s="188"/>
      <c r="L115" s="189"/>
      <c r="M115" s="188"/>
      <c r="N115" s="168">
        <v>10001</v>
      </c>
      <c r="O115" s="169" t="s">
        <v>2116</v>
      </c>
      <c r="P115" s="170" t="s">
        <v>941</v>
      </c>
    </row>
    <row r="116" spans="1:17" ht="24.5" hidden="1" customHeight="1" x14ac:dyDescent="0.35">
      <c r="A116" s="91" t="s">
        <v>729</v>
      </c>
      <c r="B116" s="286" t="s">
        <v>115</v>
      </c>
      <c r="C116" s="286"/>
      <c r="D116" s="286"/>
      <c r="E116" s="287"/>
      <c r="F116" s="286"/>
      <c r="G116" s="287"/>
      <c r="H116" s="286"/>
      <c r="I116" s="287"/>
      <c r="J116" s="286"/>
      <c r="K116" s="287"/>
      <c r="L116" s="286"/>
      <c r="M116" s="287"/>
      <c r="N116" s="161">
        <v>11000</v>
      </c>
      <c r="O116" s="160" t="s">
        <v>2116</v>
      </c>
      <c r="P116" s="160" t="s">
        <v>1971</v>
      </c>
      <c r="Q116" s="46" t="s">
        <v>835</v>
      </c>
    </row>
    <row r="117" spans="1:17" ht="65.900000000000006" hidden="1" customHeight="1" x14ac:dyDescent="0.35">
      <c r="A117" s="215" t="s">
        <v>2167</v>
      </c>
      <c r="B117" s="379"/>
      <c r="C117" s="288" t="s">
        <v>2168</v>
      </c>
      <c r="D117" s="141" t="s">
        <v>1879</v>
      </c>
      <c r="E117" s="142" t="s">
        <v>793</v>
      </c>
      <c r="F117" s="167" t="s">
        <v>866</v>
      </c>
      <c r="G117" s="188"/>
      <c r="H117" s="189"/>
      <c r="I117" s="188"/>
      <c r="J117" s="354"/>
      <c r="K117" s="188"/>
      <c r="L117" s="189"/>
      <c r="M117" s="188"/>
      <c r="N117" s="168">
        <v>11001</v>
      </c>
      <c r="O117" s="169" t="s">
        <v>2116</v>
      </c>
      <c r="P117" s="170" t="s">
        <v>908</v>
      </c>
    </row>
    <row r="118" spans="1:17" ht="65.900000000000006" hidden="1" customHeight="1" x14ac:dyDescent="0.35">
      <c r="A118" s="215" t="s">
        <v>1972</v>
      </c>
      <c r="B118" s="379"/>
      <c r="C118" s="288" t="s">
        <v>1973</v>
      </c>
      <c r="D118" s="141" t="s">
        <v>819</v>
      </c>
      <c r="E118" s="142" t="s">
        <v>781</v>
      </c>
      <c r="F118" s="167" t="s">
        <v>802</v>
      </c>
      <c r="G118" s="188"/>
      <c r="H118" s="189"/>
      <c r="I118" s="188"/>
      <c r="J118" s="354"/>
      <c r="K118" s="188"/>
      <c r="L118" s="189"/>
      <c r="M118" s="188"/>
      <c r="N118" s="168">
        <v>11002</v>
      </c>
      <c r="O118" s="169" t="s">
        <v>2116</v>
      </c>
      <c r="P118" s="170" t="s">
        <v>404</v>
      </c>
    </row>
    <row r="119" spans="1:17" ht="93.5" hidden="1" customHeight="1" x14ac:dyDescent="0.35">
      <c r="A119" s="215" t="s">
        <v>1974</v>
      </c>
      <c r="B119" s="379"/>
      <c r="C119" s="288" t="s">
        <v>1975</v>
      </c>
      <c r="D119" s="141" t="s">
        <v>1970</v>
      </c>
      <c r="E119" s="142" t="s">
        <v>793</v>
      </c>
      <c r="F119" s="167" t="s">
        <v>866</v>
      </c>
      <c r="G119" s="188"/>
      <c r="H119" s="189"/>
      <c r="I119" s="188"/>
      <c r="J119" s="354"/>
      <c r="K119" s="188"/>
      <c r="L119" s="189"/>
      <c r="M119" s="188"/>
      <c r="N119" s="168">
        <v>11003</v>
      </c>
      <c r="O119" s="169" t="s">
        <v>2116</v>
      </c>
      <c r="P119" s="170" t="s">
        <v>942</v>
      </c>
    </row>
    <row r="120" spans="1:17" ht="38.25" hidden="1" customHeight="1" x14ac:dyDescent="0.35">
      <c r="A120" s="215" t="s">
        <v>1977</v>
      </c>
      <c r="B120" s="379"/>
      <c r="C120" s="288" t="s">
        <v>1978</v>
      </c>
      <c r="D120" s="141" t="s">
        <v>1979</v>
      </c>
      <c r="E120" s="142" t="s">
        <v>793</v>
      </c>
      <c r="F120" s="167" t="s">
        <v>847</v>
      </c>
      <c r="G120" s="188"/>
      <c r="H120" s="189"/>
      <c r="I120" s="188"/>
      <c r="J120" s="354"/>
      <c r="K120" s="188"/>
      <c r="L120" s="189"/>
      <c r="M120" s="188"/>
      <c r="N120" s="168">
        <v>11004</v>
      </c>
      <c r="O120" s="169" t="s">
        <v>2116</v>
      </c>
      <c r="P120" s="170" t="s">
        <v>1976</v>
      </c>
    </row>
    <row r="121" spans="1:17" ht="52" hidden="1" customHeight="1" x14ac:dyDescent="0.35">
      <c r="A121" s="215" t="s">
        <v>1981</v>
      </c>
      <c r="B121" s="379"/>
      <c r="C121" s="288" t="s">
        <v>1982</v>
      </c>
      <c r="D121" s="141" t="s">
        <v>1983</v>
      </c>
      <c r="E121" s="142" t="s">
        <v>793</v>
      </c>
      <c r="F121" s="167" t="s">
        <v>866</v>
      </c>
      <c r="G121" s="188"/>
      <c r="H121" s="189"/>
      <c r="I121" s="188"/>
      <c r="J121" s="354"/>
      <c r="K121" s="188"/>
      <c r="L121" s="189"/>
      <c r="M121" s="188"/>
      <c r="N121" s="168">
        <v>11005</v>
      </c>
      <c r="O121" s="169" t="s">
        <v>2116</v>
      </c>
      <c r="P121" s="170" t="s">
        <v>1980</v>
      </c>
    </row>
    <row r="122" spans="1:17" ht="38.25" hidden="1" customHeight="1" x14ac:dyDescent="0.35">
      <c r="A122" s="215" t="s">
        <v>1984</v>
      </c>
      <c r="B122" s="379" t="s">
        <v>943</v>
      </c>
      <c r="C122" s="288" t="s">
        <v>1985</v>
      </c>
      <c r="D122" s="141" t="s">
        <v>1986</v>
      </c>
      <c r="E122" s="142" t="s">
        <v>781</v>
      </c>
      <c r="F122" s="167" t="s">
        <v>802</v>
      </c>
      <c r="G122" s="188"/>
      <c r="H122" s="189"/>
      <c r="I122" s="188"/>
      <c r="J122" s="354"/>
      <c r="K122" s="188"/>
      <c r="L122" s="189"/>
      <c r="M122" s="188"/>
      <c r="N122" s="168">
        <v>11006</v>
      </c>
      <c r="O122" s="169" t="s">
        <v>2116</v>
      </c>
      <c r="P122" s="170" t="s">
        <v>944</v>
      </c>
    </row>
    <row r="123" spans="1:17" ht="93.5" hidden="1" customHeight="1" x14ac:dyDescent="0.35">
      <c r="A123" s="215" t="s">
        <v>1987</v>
      </c>
      <c r="B123" s="379"/>
      <c r="C123" s="288" t="s">
        <v>1988</v>
      </c>
      <c r="D123" s="141" t="s">
        <v>819</v>
      </c>
      <c r="E123" s="142" t="s">
        <v>793</v>
      </c>
      <c r="F123" s="167" t="s">
        <v>866</v>
      </c>
      <c r="G123" s="188"/>
      <c r="H123" s="189"/>
      <c r="I123" s="188"/>
      <c r="J123" s="354"/>
      <c r="K123" s="188"/>
      <c r="L123" s="189"/>
      <c r="M123" s="188"/>
      <c r="N123" s="168">
        <v>11007</v>
      </c>
      <c r="O123" s="169" t="s">
        <v>2116</v>
      </c>
      <c r="P123" s="170" t="s">
        <v>404</v>
      </c>
    </row>
    <row r="124" spans="1:17" ht="24.5" hidden="1" customHeight="1" x14ac:dyDescent="0.35">
      <c r="A124" s="91" t="s">
        <v>729</v>
      </c>
      <c r="B124" s="286" t="s">
        <v>489</v>
      </c>
      <c r="C124" s="286"/>
      <c r="D124" s="286"/>
      <c r="E124" s="287"/>
      <c r="F124" s="286"/>
      <c r="G124" s="287"/>
      <c r="H124" s="286"/>
      <c r="I124" s="287"/>
      <c r="J124" s="286"/>
      <c r="K124" s="287"/>
      <c r="L124" s="286"/>
      <c r="M124" s="287"/>
      <c r="N124" s="161">
        <v>12000</v>
      </c>
      <c r="O124" s="160" t="s">
        <v>2116</v>
      </c>
      <c r="P124" s="160" t="s">
        <v>1989</v>
      </c>
      <c r="Q124" s="46" t="s">
        <v>835</v>
      </c>
    </row>
    <row r="125" spans="1:17" ht="79.650000000000006" hidden="1" customHeight="1" x14ac:dyDescent="0.35">
      <c r="A125" s="215" t="s">
        <v>1990</v>
      </c>
      <c r="B125" s="379"/>
      <c r="C125" s="288" t="s">
        <v>1991</v>
      </c>
      <c r="D125" s="141" t="s">
        <v>1992</v>
      </c>
      <c r="E125" s="142" t="s">
        <v>945</v>
      </c>
      <c r="F125" s="167" t="s">
        <v>184</v>
      </c>
      <c r="G125" s="188"/>
      <c r="H125" s="189"/>
      <c r="I125" s="188"/>
      <c r="J125" s="354"/>
      <c r="K125" s="188"/>
      <c r="L125" s="189"/>
      <c r="M125" s="188"/>
      <c r="N125" s="168">
        <v>12001</v>
      </c>
      <c r="O125" s="169" t="s">
        <v>2116</v>
      </c>
      <c r="P125" s="170" t="s">
        <v>946</v>
      </c>
    </row>
    <row r="126" spans="1:17" ht="24.5" hidden="1" customHeight="1" x14ac:dyDescent="0.35">
      <c r="A126" s="215" t="s">
        <v>1993</v>
      </c>
      <c r="B126" s="379"/>
      <c r="C126" s="288" t="s">
        <v>1994</v>
      </c>
      <c r="D126" s="141" t="s">
        <v>637</v>
      </c>
      <c r="E126" s="142" t="s">
        <v>932</v>
      </c>
      <c r="F126" s="167" t="s">
        <v>184</v>
      </c>
      <c r="G126" s="188"/>
      <c r="H126" s="189"/>
      <c r="I126" s="188"/>
      <c r="J126" s="354"/>
      <c r="K126" s="188"/>
      <c r="L126" s="189"/>
      <c r="M126" s="188"/>
      <c r="N126" s="168">
        <v>12002</v>
      </c>
      <c r="O126" s="169" t="s">
        <v>2116</v>
      </c>
      <c r="P126" s="170" t="s">
        <v>947</v>
      </c>
    </row>
    <row r="127" spans="1:17" ht="52" hidden="1" customHeight="1" x14ac:dyDescent="0.35">
      <c r="A127" s="215" t="s">
        <v>1995</v>
      </c>
      <c r="B127" s="379"/>
      <c r="C127" s="288" t="s">
        <v>1996</v>
      </c>
      <c r="D127" s="141" t="s">
        <v>1997</v>
      </c>
      <c r="E127" s="142" t="s">
        <v>948</v>
      </c>
      <c r="F127" s="167" t="s">
        <v>770</v>
      </c>
      <c r="G127" s="188"/>
      <c r="H127" s="189"/>
      <c r="I127" s="188"/>
      <c r="J127" s="354"/>
      <c r="K127" s="188"/>
      <c r="L127" s="189"/>
      <c r="M127" s="188"/>
      <c r="N127" s="168">
        <v>12003</v>
      </c>
      <c r="O127" s="169" t="s">
        <v>2116</v>
      </c>
      <c r="P127" s="170" t="s">
        <v>949</v>
      </c>
    </row>
    <row r="128" spans="1:17" ht="38.25" hidden="1" customHeight="1" x14ac:dyDescent="0.35">
      <c r="A128" s="215" t="s">
        <v>1998</v>
      </c>
      <c r="B128" s="379"/>
      <c r="C128" s="288" t="s">
        <v>1999</v>
      </c>
      <c r="D128" s="141" t="s">
        <v>2000</v>
      </c>
      <c r="E128" s="142" t="s">
        <v>793</v>
      </c>
      <c r="F128" s="167" t="s">
        <v>184</v>
      </c>
      <c r="G128" s="188"/>
      <c r="H128" s="189"/>
      <c r="I128" s="188"/>
      <c r="J128" s="354"/>
      <c r="K128" s="188"/>
      <c r="L128" s="189"/>
      <c r="M128" s="188"/>
      <c r="N128" s="168">
        <v>12004</v>
      </c>
      <c r="O128" s="169" t="s">
        <v>2116</v>
      </c>
      <c r="P128" s="170" t="s">
        <v>950</v>
      </c>
    </row>
    <row r="129" spans="1:17" ht="24.5" hidden="1" customHeight="1" x14ac:dyDescent="0.35">
      <c r="A129" s="91" t="s">
        <v>729</v>
      </c>
      <c r="B129" s="286" t="s">
        <v>479</v>
      </c>
      <c r="C129" s="286"/>
      <c r="D129" s="286"/>
      <c r="E129" s="287"/>
      <c r="F129" s="286"/>
      <c r="G129" s="287"/>
      <c r="H129" s="286"/>
      <c r="I129" s="287"/>
      <c r="J129" s="286"/>
      <c r="K129" s="287"/>
      <c r="L129" s="286"/>
      <c r="M129" s="287"/>
      <c r="N129" s="161">
        <v>13000</v>
      </c>
      <c r="O129" s="160" t="s">
        <v>2116</v>
      </c>
      <c r="P129" s="160" t="s">
        <v>2001</v>
      </c>
      <c r="Q129" s="46" t="s">
        <v>835</v>
      </c>
    </row>
    <row r="130" spans="1:17" ht="38.25" hidden="1" customHeight="1" x14ac:dyDescent="0.35">
      <c r="A130" s="215" t="s">
        <v>2002</v>
      </c>
      <c r="B130" s="379"/>
      <c r="C130" s="288" t="s">
        <v>2003</v>
      </c>
      <c r="D130" s="141" t="s">
        <v>487</v>
      </c>
      <c r="E130" s="142" t="s">
        <v>793</v>
      </c>
      <c r="F130" s="167" t="s">
        <v>770</v>
      </c>
      <c r="G130" s="188"/>
      <c r="H130" s="189"/>
      <c r="I130" s="188"/>
      <c r="J130" s="354"/>
      <c r="K130" s="188"/>
      <c r="L130" s="189"/>
      <c r="M130" s="188"/>
      <c r="N130" s="168">
        <v>13001</v>
      </c>
      <c r="O130" s="169" t="s">
        <v>2116</v>
      </c>
      <c r="P130" s="170" t="s">
        <v>951</v>
      </c>
    </row>
    <row r="131" spans="1:17" ht="24.5" hidden="1" customHeight="1" x14ac:dyDescent="0.35">
      <c r="A131" s="215" t="s">
        <v>2004</v>
      </c>
      <c r="B131" s="379"/>
      <c r="C131" s="288" t="s">
        <v>2005</v>
      </c>
      <c r="D131" s="141" t="s">
        <v>484</v>
      </c>
      <c r="E131" s="142" t="s">
        <v>793</v>
      </c>
      <c r="F131" s="167" t="s">
        <v>184</v>
      </c>
      <c r="G131" s="188"/>
      <c r="H131" s="189"/>
      <c r="I131" s="188"/>
      <c r="J131" s="354"/>
      <c r="K131" s="188"/>
      <c r="L131" s="189"/>
      <c r="M131" s="188"/>
      <c r="N131" s="168">
        <v>13002</v>
      </c>
      <c r="O131" s="169" t="s">
        <v>2116</v>
      </c>
      <c r="P131" s="170" t="s">
        <v>952</v>
      </c>
    </row>
    <row r="132" spans="1:17" ht="24.5" hidden="1" customHeight="1" x14ac:dyDescent="0.35">
      <c r="A132" s="91" t="s">
        <v>729</v>
      </c>
      <c r="B132" s="286" t="s">
        <v>124</v>
      </c>
      <c r="C132" s="286"/>
      <c r="D132" s="286"/>
      <c r="E132" s="287"/>
      <c r="F132" s="286"/>
      <c r="G132" s="287"/>
      <c r="H132" s="286"/>
      <c r="I132" s="287"/>
      <c r="J132" s="286"/>
      <c r="K132" s="287"/>
      <c r="L132" s="286"/>
      <c r="M132" s="287"/>
      <c r="N132" s="161">
        <v>14000</v>
      </c>
      <c r="O132" s="160" t="s">
        <v>2116</v>
      </c>
      <c r="P132" s="160" t="s">
        <v>2006</v>
      </c>
      <c r="Q132" s="46" t="s">
        <v>835</v>
      </c>
    </row>
    <row r="133" spans="1:17" ht="38.25" hidden="1" customHeight="1" x14ac:dyDescent="0.35">
      <c r="A133" s="215" t="s">
        <v>2007</v>
      </c>
      <c r="B133" s="379"/>
      <c r="C133" s="288" t="s">
        <v>2008</v>
      </c>
      <c r="D133" s="141" t="s">
        <v>499</v>
      </c>
      <c r="E133" s="142" t="s">
        <v>769</v>
      </c>
      <c r="F133" s="167" t="s">
        <v>770</v>
      </c>
      <c r="G133" s="188"/>
      <c r="H133" s="189"/>
      <c r="I133" s="188"/>
      <c r="J133" s="354"/>
      <c r="K133" s="188"/>
      <c r="L133" s="189"/>
      <c r="M133" s="188"/>
      <c r="N133" s="168">
        <v>14001</v>
      </c>
      <c r="O133" s="169" t="s">
        <v>2116</v>
      </c>
      <c r="P133" s="170" t="s">
        <v>953</v>
      </c>
    </row>
    <row r="134" spans="1:17" ht="52" hidden="1" customHeight="1" x14ac:dyDescent="0.35">
      <c r="A134" s="215" t="s">
        <v>2009</v>
      </c>
      <c r="B134" s="379"/>
      <c r="C134" s="288" t="s">
        <v>2010</v>
      </c>
      <c r="D134" s="141" t="s">
        <v>499</v>
      </c>
      <c r="E134" s="142" t="s">
        <v>769</v>
      </c>
      <c r="F134" s="167" t="s">
        <v>770</v>
      </c>
      <c r="G134" s="188"/>
      <c r="H134" s="189"/>
      <c r="I134" s="188"/>
      <c r="J134" s="354"/>
      <c r="K134" s="188"/>
      <c r="L134" s="189"/>
      <c r="M134" s="188"/>
      <c r="N134" s="168">
        <v>14002</v>
      </c>
      <c r="O134" s="169" t="s">
        <v>2116</v>
      </c>
      <c r="P134" s="170" t="s">
        <v>953</v>
      </c>
    </row>
    <row r="135" spans="1:17" ht="52" hidden="1" customHeight="1" x14ac:dyDescent="0.35">
      <c r="A135" s="215" t="s">
        <v>2011</v>
      </c>
      <c r="B135" s="379"/>
      <c r="C135" s="288" t="s">
        <v>2012</v>
      </c>
      <c r="D135" s="141" t="s">
        <v>502</v>
      </c>
      <c r="E135" s="142" t="s">
        <v>781</v>
      </c>
      <c r="F135" s="167" t="s">
        <v>802</v>
      </c>
      <c r="G135" s="188"/>
      <c r="H135" s="189"/>
      <c r="I135" s="188"/>
      <c r="J135" s="354"/>
      <c r="K135" s="188"/>
      <c r="L135" s="189"/>
      <c r="M135" s="188"/>
      <c r="N135" s="168">
        <v>14003</v>
      </c>
      <c r="O135" s="169" t="s">
        <v>2116</v>
      </c>
      <c r="P135" s="170" t="s">
        <v>954</v>
      </c>
    </row>
    <row r="136" spans="1:17" ht="24.5" hidden="1" customHeight="1" x14ac:dyDescent="0.35">
      <c r="A136" s="91" t="s">
        <v>729</v>
      </c>
      <c r="B136" s="286" t="s">
        <v>127</v>
      </c>
      <c r="C136" s="286"/>
      <c r="D136" s="286"/>
      <c r="E136" s="287"/>
      <c r="F136" s="286"/>
      <c r="G136" s="287"/>
      <c r="H136" s="286"/>
      <c r="I136" s="287"/>
      <c r="J136" s="286"/>
      <c r="K136" s="287"/>
      <c r="L136" s="286"/>
      <c r="M136" s="287"/>
      <c r="N136" s="161">
        <v>15000</v>
      </c>
      <c r="O136" s="160" t="s">
        <v>2116</v>
      </c>
      <c r="P136" s="160" t="s">
        <v>2013</v>
      </c>
      <c r="Q136" s="46" t="s">
        <v>955</v>
      </c>
    </row>
    <row r="137" spans="1:17" ht="52" hidden="1" customHeight="1" x14ac:dyDescent="0.35">
      <c r="A137" s="215" t="s">
        <v>2014</v>
      </c>
      <c r="B137" s="379"/>
      <c r="C137" s="288" t="s">
        <v>2015</v>
      </c>
      <c r="D137" s="141" t="s">
        <v>2016</v>
      </c>
      <c r="E137" s="142" t="s">
        <v>769</v>
      </c>
      <c r="F137" s="167" t="s">
        <v>770</v>
      </c>
      <c r="G137" s="188"/>
      <c r="H137" s="189"/>
      <c r="I137" s="188"/>
      <c r="J137" s="354"/>
      <c r="K137" s="188"/>
      <c r="L137" s="189"/>
      <c r="M137" s="188"/>
      <c r="N137" s="168">
        <v>15001</v>
      </c>
      <c r="O137" s="169" t="s">
        <v>2116</v>
      </c>
      <c r="P137" s="170" t="s">
        <v>956</v>
      </c>
    </row>
    <row r="138" spans="1:17" ht="24.5" hidden="1" customHeight="1" x14ac:dyDescent="0.35">
      <c r="A138" s="215" t="s">
        <v>2017</v>
      </c>
      <c r="B138" s="379"/>
      <c r="C138" s="288" t="s">
        <v>2018</v>
      </c>
      <c r="D138" s="141" t="s">
        <v>675</v>
      </c>
      <c r="E138" s="142" t="s">
        <v>769</v>
      </c>
      <c r="F138" s="167" t="s">
        <v>770</v>
      </c>
      <c r="G138" s="188"/>
      <c r="H138" s="189"/>
      <c r="I138" s="188"/>
      <c r="J138" s="354"/>
      <c r="K138" s="188"/>
      <c r="L138" s="189"/>
      <c r="M138" s="188"/>
      <c r="N138" s="168">
        <v>15002</v>
      </c>
      <c r="O138" s="169" t="s">
        <v>2116</v>
      </c>
      <c r="P138" s="170" t="s">
        <v>957</v>
      </c>
    </row>
    <row r="139" spans="1:17" ht="24.5" hidden="1" customHeight="1" x14ac:dyDescent="0.35">
      <c r="A139" s="215" t="s">
        <v>2019</v>
      </c>
      <c r="B139" s="379"/>
      <c r="C139" s="288" t="s">
        <v>2020</v>
      </c>
      <c r="D139" s="141" t="s">
        <v>2021</v>
      </c>
      <c r="E139" s="142" t="s">
        <v>825</v>
      </c>
      <c r="F139" s="167" t="s">
        <v>184</v>
      </c>
      <c r="G139" s="188"/>
      <c r="H139" s="189"/>
      <c r="I139" s="188"/>
      <c r="J139" s="354"/>
      <c r="K139" s="188"/>
      <c r="L139" s="189"/>
      <c r="M139" s="188"/>
      <c r="N139" s="168">
        <v>15003</v>
      </c>
      <c r="O139" s="169" t="s">
        <v>2116</v>
      </c>
      <c r="P139" s="170" t="s">
        <v>958</v>
      </c>
    </row>
    <row r="140" spans="1:17" ht="38.25" hidden="1" customHeight="1" x14ac:dyDescent="0.35">
      <c r="A140" s="215" t="s">
        <v>2022</v>
      </c>
      <c r="B140" s="379"/>
      <c r="C140" s="288" t="s">
        <v>2023</v>
      </c>
      <c r="D140" s="141" t="s">
        <v>2024</v>
      </c>
      <c r="E140" s="142" t="s">
        <v>825</v>
      </c>
      <c r="F140" s="167" t="s">
        <v>847</v>
      </c>
      <c r="G140" s="188"/>
      <c r="H140" s="189"/>
      <c r="I140" s="188"/>
      <c r="J140" s="354"/>
      <c r="K140" s="188"/>
      <c r="L140" s="189"/>
      <c r="M140" s="188"/>
      <c r="N140" s="168">
        <v>15004</v>
      </c>
      <c r="O140" s="169" t="s">
        <v>2116</v>
      </c>
      <c r="P140" s="170" t="s">
        <v>959</v>
      </c>
    </row>
    <row r="141" spans="1:17" ht="24.5" hidden="1" customHeight="1" x14ac:dyDescent="0.35">
      <c r="A141" s="91" t="s">
        <v>729</v>
      </c>
      <c r="B141" s="286" t="s">
        <v>130</v>
      </c>
      <c r="C141" s="286"/>
      <c r="D141" s="286"/>
      <c r="E141" s="287"/>
      <c r="F141" s="286"/>
      <c r="G141" s="287"/>
      <c r="H141" s="286"/>
      <c r="I141" s="287"/>
      <c r="J141" s="286"/>
      <c r="K141" s="287"/>
      <c r="L141" s="286"/>
      <c r="M141" s="287"/>
      <c r="N141" s="161">
        <v>16000</v>
      </c>
      <c r="O141" s="160" t="s">
        <v>2116</v>
      </c>
      <c r="P141" s="160" t="s">
        <v>2025</v>
      </c>
      <c r="Q141" s="46" t="s">
        <v>955</v>
      </c>
    </row>
    <row r="142" spans="1:17" ht="65.900000000000006" hidden="1" customHeight="1" x14ac:dyDescent="0.35">
      <c r="A142" s="215" t="s">
        <v>2026</v>
      </c>
      <c r="B142" s="379"/>
      <c r="C142" s="288" t="s">
        <v>2027</v>
      </c>
      <c r="D142" s="141" t="s">
        <v>2028</v>
      </c>
      <c r="E142" s="142" t="s">
        <v>793</v>
      </c>
      <c r="F142" s="167" t="s">
        <v>920</v>
      </c>
      <c r="G142" s="188"/>
      <c r="H142" s="189"/>
      <c r="I142" s="188"/>
      <c r="J142" s="354"/>
      <c r="K142" s="188"/>
      <c r="L142" s="189"/>
      <c r="M142" s="188"/>
      <c r="N142" s="168">
        <v>16001</v>
      </c>
      <c r="O142" s="169" t="s">
        <v>2116</v>
      </c>
      <c r="P142" s="170" t="s">
        <v>960</v>
      </c>
    </row>
    <row r="143" spans="1:17" ht="24.5" hidden="1" customHeight="1" x14ac:dyDescent="0.35">
      <c r="A143" s="215" t="s">
        <v>2029</v>
      </c>
      <c r="B143" s="379"/>
      <c r="C143" s="288" t="s">
        <v>2030</v>
      </c>
      <c r="D143" s="141" t="s">
        <v>525</v>
      </c>
      <c r="E143" s="142"/>
      <c r="F143" s="167"/>
      <c r="G143" s="188"/>
      <c r="H143" s="189"/>
      <c r="I143" s="188"/>
      <c r="J143" s="354"/>
      <c r="K143" s="188"/>
      <c r="L143" s="189"/>
      <c r="M143" s="188"/>
      <c r="N143" s="168">
        <v>16002</v>
      </c>
      <c r="O143" s="169" t="s">
        <v>2116</v>
      </c>
      <c r="P143" s="170" t="s">
        <v>961</v>
      </c>
    </row>
    <row r="144" spans="1:17" ht="24.5" hidden="1" customHeight="1" x14ac:dyDescent="0.35">
      <c r="A144" s="91" t="s">
        <v>729</v>
      </c>
      <c r="B144" s="286" t="s">
        <v>133</v>
      </c>
      <c r="C144" s="286"/>
      <c r="D144" s="286"/>
      <c r="E144" s="287"/>
      <c r="F144" s="286"/>
      <c r="G144" s="287"/>
      <c r="H144" s="286"/>
      <c r="I144" s="287"/>
      <c r="J144" s="286"/>
      <c r="K144" s="287"/>
      <c r="L144" s="286"/>
      <c r="M144" s="287"/>
      <c r="N144" s="161">
        <v>17000</v>
      </c>
      <c r="O144" s="160" t="s">
        <v>2116</v>
      </c>
      <c r="P144" s="160" t="s">
        <v>2031</v>
      </c>
      <c r="Q144" s="46" t="s">
        <v>955</v>
      </c>
    </row>
    <row r="145" spans="1:17" ht="52" hidden="1" customHeight="1" x14ac:dyDescent="0.35">
      <c r="A145" s="215" t="s">
        <v>2032</v>
      </c>
      <c r="B145" s="379"/>
      <c r="C145" s="288" t="s">
        <v>2033</v>
      </c>
      <c r="D145" s="141" t="s">
        <v>521</v>
      </c>
      <c r="E145" s="142" t="s">
        <v>924</v>
      </c>
      <c r="F145" s="167" t="s">
        <v>770</v>
      </c>
      <c r="G145" s="188"/>
      <c r="H145" s="189"/>
      <c r="I145" s="188"/>
      <c r="J145" s="354"/>
      <c r="K145" s="188"/>
      <c r="L145" s="189"/>
      <c r="M145" s="188"/>
      <c r="N145" s="168">
        <v>17001</v>
      </c>
      <c r="O145" s="169" t="s">
        <v>2116</v>
      </c>
      <c r="P145" s="170" t="s">
        <v>962</v>
      </c>
    </row>
    <row r="146" spans="1:17" ht="38.25" hidden="1" customHeight="1" x14ac:dyDescent="0.35">
      <c r="A146" s="215" t="s">
        <v>2034</v>
      </c>
      <c r="B146" s="379"/>
      <c r="C146" s="288" t="s">
        <v>2035</v>
      </c>
      <c r="D146" s="141" t="s">
        <v>521</v>
      </c>
      <c r="E146" s="142" t="s">
        <v>793</v>
      </c>
      <c r="F146" s="167" t="s">
        <v>770</v>
      </c>
      <c r="G146" s="188"/>
      <c r="H146" s="189"/>
      <c r="I146" s="188"/>
      <c r="J146" s="354"/>
      <c r="K146" s="188"/>
      <c r="L146" s="189"/>
      <c r="M146" s="188"/>
      <c r="N146" s="168">
        <v>17002</v>
      </c>
      <c r="O146" s="169" t="s">
        <v>2116</v>
      </c>
      <c r="P146" s="170" t="s">
        <v>962</v>
      </c>
    </row>
    <row r="147" spans="1:17" ht="38.25" hidden="1" customHeight="1" x14ac:dyDescent="0.35">
      <c r="A147" s="215" t="s">
        <v>2036</v>
      </c>
      <c r="B147" s="379"/>
      <c r="C147" s="288" t="s">
        <v>2037</v>
      </c>
      <c r="D147" s="141" t="s">
        <v>2038</v>
      </c>
      <c r="E147" s="142" t="s">
        <v>793</v>
      </c>
      <c r="F147" s="167" t="s">
        <v>770</v>
      </c>
      <c r="G147" s="188"/>
      <c r="H147" s="189"/>
      <c r="I147" s="188"/>
      <c r="J147" s="354"/>
      <c r="K147" s="188"/>
      <c r="L147" s="189"/>
      <c r="M147" s="188"/>
      <c r="N147" s="168">
        <v>17003</v>
      </c>
      <c r="O147" s="169" t="s">
        <v>2116</v>
      </c>
      <c r="P147" s="170" t="s">
        <v>963</v>
      </c>
    </row>
    <row r="148" spans="1:17" ht="37.65" hidden="1" customHeight="1" x14ac:dyDescent="0.35">
      <c r="A148" s="215" t="s">
        <v>2039</v>
      </c>
      <c r="B148" s="379"/>
      <c r="C148" s="288" t="s">
        <v>2040</v>
      </c>
      <c r="D148" s="141" t="s">
        <v>669</v>
      </c>
      <c r="E148" s="142" t="s">
        <v>781</v>
      </c>
      <c r="F148" s="167" t="s">
        <v>847</v>
      </c>
      <c r="G148" s="188"/>
      <c r="H148" s="189"/>
      <c r="I148" s="188"/>
      <c r="J148" s="354"/>
      <c r="K148" s="188"/>
      <c r="L148" s="189"/>
      <c r="M148" s="188"/>
      <c r="N148" s="168">
        <v>17004</v>
      </c>
      <c r="O148" s="169" t="s">
        <v>2116</v>
      </c>
      <c r="P148" s="170" t="s">
        <v>964</v>
      </c>
    </row>
    <row r="149" spans="1:17" ht="24.5" hidden="1" customHeight="1" x14ac:dyDescent="0.35">
      <c r="A149" s="91" t="s">
        <v>729</v>
      </c>
      <c r="B149" s="286" t="s">
        <v>708</v>
      </c>
      <c r="C149" s="286"/>
      <c r="D149" s="286"/>
      <c r="E149" s="287"/>
      <c r="F149" s="286"/>
      <c r="G149" s="287"/>
      <c r="H149" s="286"/>
      <c r="I149" s="287"/>
      <c r="J149" s="286"/>
      <c r="K149" s="287"/>
      <c r="L149" s="286"/>
      <c r="M149" s="287"/>
      <c r="N149" s="161">
        <v>18000</v>
      </c>
      <c r="O149" s="160" t="s">
        <v>2116</v>
      </c>
      <c r="P149" s="160" t="s">
        <v>2041</v>
      </c>
      <c r="Q149" s="46" t="s">
        <v>955</v>
      </c>
    </row>
    <row r="150" spans="1:17" ht="38.25" hidden="1" customHeight="1" x14ac:dyDescent="0.35">
      <c r="A150" s="215" t="s">
        <v>2042</v>
      </c>
      <c r="B150" s="379"/>
      <c r="C150" s="288" t="s">
        <v>2043</v>
      </c>
      <c r="D150" s="141" t="s">
        <v>2044</v>
      </c>
      <c r="E150" s="142" t="s">
        <v>793</v>
      </c>
      <c r="F150" s="167" t="s">
        <v>770</v>
      </c>
      <c r="G150" s="188"/>
      <c r="H150" s="189"/>
      <c r="I150" s="188"/>
      <c r="J150" s="354"/>
      <c r="K150" s="188"/>
      <c r="L150" s="189"/>
      <c r="M150" s="188"/>
      <c r="N150" s="168">
        <v>18001</v>
      </c>
      <c r="O150" s="169" t="s">
        <v>2116</v>
      </c>
      <c r="P150" s="170" t="s">
        <v>965</v>
      </c>
    </row>
    <row r="151" spans="1:17" ht="65.900000000000006" hidden="1" customHeight="1" x14ac:dyDescent="0.35">
      <c r="A151" s="215" t="s">
        <v>2045</v>
      </c>
      <c r="B151" s="379"/>
      <c r="C151" s="288" t="s">
        <v>2046</v>
      </c>
      <c r="D151" s="141" t="s">
        <v>2044</v>
      </c>
      <c r="E151" s="142" t="s">
        <v>966</v>
      </c>
      <c r="F151" s="167" t="s">
        <v>770</v>
      </c>
      <c r="G151" s="188"/>
      <c r="H151" s="189"/>
      <c r="I151" s="188"/>
      <c r="J151" s="354"/>
      <c r="K151" s="188"/>
      <c r="L151" s="189"/>
      <c r="M151" s="188"/>
      <c r="N151" s="168">
        <v>18002</v>
      </c>
      <c r="O151" s="169" t="s">
        <v>2116</v>
      </c>
      <c r="P151" s="170" t="s">
        <v>965</v>
      </c>
    </row>
    <row r="152" spans="1:17" ht="24.5" hidden="1" customHeight="1" x14ac:dyDescent="0.35">
      <c r="A152" s="91" t="s">
        <v>729</v>
      </c>
      <c r="B152" s="286" t="s">
        <v>139</v>
      </c>
      <c r="C152" s="286"/>
      <c r="D152" s="286"/>
      <c r="E152" s="287"/>
      <c r="F152" s="286"/>
      <c r="G152" s="287"/>
      <c r="H152" s="286"/>
      <c r="I152" s="287"/>
      <c r="J152" s="286"/>
      <c r="K152" s="287"/>
      <c r="L152" s="286"/>
      <c r="M152" s="287"/>
      <c r="N152" s="161">
        <v>19000</v>
      </c>
      <c r="O152" s="160" t="s">
        <v>2116</v>
      </c>
      <c r="P152" s="160" t="s">
        <v>2047</v>
      </c>
      <c r="Q152" s="46" t="s">
        <v>955</v>
      </c>
    </row>
    <row r="153" spans="1:17" ht="38.25" hidden="1" customHeight="1" x14ac:dyDescent="0.35">
      <c r="A153" s="215" t="s">
        <v>2048</v>
      </c>
      <c r="B153" s="379"/>
      <c r="C153" s="288" t="s">
        <v>2049</v>
      </c>
      <c r="D153" s="141" t="s">
        <v>678</v>
      </c>
      <c r="E153" s="142" t="s">
        <v>966</v>
      </c>
      <c r="F153" s="167" t="s">
        <v>770</v>
      </c>
      <c r="G153" s="188"/>
      <c r="H153" s="189"/>
      <c r="I153" s="188"/>
      <c r="J153" s="354"/>
      <c r="K153" s="188"/>
      <c r="L153" s="189"/>
      <c r="M153" s="188"/>
      <c r="N153" s="168">
        <v>19001</v>
      </c>
      <c r="O153" s="169" t="s">
        <v>2116</v>
      </c>
      <c r="P153" s="170" t="s">
        <v>967</v>
      </c>
    </row>
    <row r="154" spans="1:17" ht="24.5" hidden="1" customHeight="1" x14ac:dyDescent="0.35">
      <c r="A154" s="215" t="s">
        <v>2050</v>
      </c>
      <c r="B154" s="379"/>
      <c r="C154" s="288" t="s">
        <v>2051</v>
      </c>
      <c r="D154" s="141" t="s">
        <v>534</v>
      </c>
      <c r="E154" s="142"/>
      <c r="F154" s="167"/>
      <c r="G154" s="188"/>
      <c r="H154" s="189"/>
      <c r="I154" s="188"/>
      <c r="J154" s="354"/>
      <c r="K154" s="188"/>
      <c r="L154" s="189"/>
      <c r="M154" s="188"/>
      <c r="N154" s="168">
        <v>19002</v>
      </c>
      <c r="O154" s="169" t="s">
        <v>2116</v>
      </c>
      <c r="P154" s="170" t="s">
        <v>968</v>
      </c>
    </row>
    <row r="155" spans="1:17" ht="38.25" hidden="1" customHeight="1" x14ac:dyDescent="0.35">
      <c r="A155" s="215" t="s">
        <v>2143</v>
      </c>
      <c r="B155" s="379"/>
      <c r="C155" s="288" t="s">
        <v>2144</v>
      </c>
      <c r="D155" s="141" t="s">
        <v>530</v>
      </c>
      <c r="E155" s="142"/>
      <c r="F155" s="167"/>
      <c r="G155" s="188"/>
      <c r="H155" s="189"/>
      <c r="I155" s="188"/>
      <c r="J155" s="354"/>
      <c r="K155" s="188"/>
      <c r="L155" s="189"/>
      <c r="M155" s="188"/>
      <c r="N155" s="168">
        <v>19003</v>
      </c>
      <c r="O155" s="169" t="s">
        <v>2116</v>
      </c>
      <c r="P155" s="170" t="s">
        <v>969</v>
      </c>
    </row>
    <row r="156" spans="1:17" ht="24.5" hidden="1" customHeight="1" x14ac:dyDescent="0.35">
      <c r="A156" s="91" t="s">
        <v>729</v>
      </c>
      <c r="B156" s="286" t="s">
        <v>142</v>
      </c>
      <c r="C156" s="286"/>
      <c r="D156" s="286"/>
      <c r="E156" s="287"/>
      <c r="F156" s="286"/>
      <c r="G156" s="287"/>
      <c r="H156" s="286"/>
      <c r="I156" s="287"/>
      <c r="J156" s="286"/>
      <c r="K156" s="287"/>
      <c r="L156" s="286"/>
      <c r="M156" s="287"/>
      <c r="N156" s="161">
        <v>20000</v>
      </c>
      <c r="O156" s="160" t="s">
        <v>2116</v>
      </c>
      <c r="P156" s="160" t="s">
        <v>2052</v>
      </c>
      <c r="Q156" s="46" t="s">
        <v>955</v>
      </c>
    </row>
    <row r="157" spans="1:17" ht="38.25" hidden="1" customHeight="1" x14ac:dyDescent="0.35">
      <c r="A157" s="215" t="s">
        <v>2053</v>
      </c>
      <c r="B157" s="379"/>
      <c r="C157" s="288" t="s">
        <v>2054</v>
      </c>
      <c r="D157" s="141" t="s">
        <v>2055</v>
      </c>
      <c r="E157" s="142" t="s">
        <v>970</v>
      </c>
      <c r="F157" s="167" t="s">
        <v>770</v>
      </c>
      <c r="G157" s="188"/>
      <c r="H157" s="189"/>
      <c r="I157" s="188"/>
      <c r="J157" s="354"/>
      <c r="K157" s="188"/>
      <c r="L157" s="189"/>
      <c r="M157" s="188"/>
      <c r="N157" s="168">
        <v>20001</v>
      </c>
      <c r="O157" s="169" t="s">
        <v>2116</v>
      </c>
      <c r="P157" s="170" t="s">
        <v>971</v>
      </c>
    </row>
    <row r="158" spans="1:17" ht="24.5" hidden="1" customHeight="1" x14ac:dyDescent="0.35">
      <c r="A158" s="215" t="s">
        <v>2056</v>
      </c>
      <c r="B158" s="379"/>
      <c r="C158" s="288" t="s">
        <v>2057</v>
      </c>
      <c r="D158" s="141" t="s">
        <v>2058</v>
      </c>
      <c r="E158" s="142" t="s">
        <v>972</v>
      </c>
      <c r="F158" s="167" t="s">
        <v>770</v>
      </c>
      <c r="G158" s="188"/>
      <c r="H158" s="189"/>
      <c r="I158" s="188"/>
      <c r="J158" s="354"/>
      <c r="K158" s="188"/>
      <c r="L158" s="189"/>
      <c r="M158" s="188"/>
      <c r="N158" s="168">
        <v>20002</v>
      </c>
      <c r="O158" s="169" t="s">
        <v>2116</v>
      </c>
      <c r="P158" s="170" t="s">
        <v>973</v>
      </c>
    </row>
    <row r="159" spans="1:17" ht="37.65" hidden="1" customHeight="1" x14ac:dyDescent="0.35">
      <c r="A159" s="215" t="s">
        <v>2059</v>
      </c>
      <c r="B159" s="379"/>
      <c r="C159" s="288" t="s">
        <v>2060</v>
      </c>
      <c r="D159" s="141" t="s">
        <v>2055</v>
      </c>
      <c r="E159" s="142" t="s">
        <v>825</v>
      </c>
      <c r="F159" s="167" t="s">
        <v>184</v>
      </c>
      <c r="G159" s="188"/>
      <c r="H159" s="189"/>
      <c r="I159" s="188"/>
      <c r="J159" s="354"/>
      <c r="K159" s="188"/>
      <c r="L159" s="189"/>
      <c r="M159" s="188"/>
      <c r="N159" s="168">
        <v>20003</v>
      </c>
      <c r="O159" s="169" t="s">
        <v>2116</v>
      </c>
      <c r="P159" s="170" t="s">
        <v>974</v>
      </c>
    </row>
    <row r="160" spans="1:17" ht="37.65" hidden="1" customHeight="1" x14ac:dyDescent="0.35">
      <c r="A160" s="215" t="s">
        <v>2061</v>
      </c>
      <c r="B160" s="379"/>
      <c r="C160" s="288" t="s">
        <v>2062</v>
      </c>
      <c r="D160" s="141" t="s">
        <v>2055</v>
      </c>
      <c r="E160" s="142" t="s">
        <v>966</v>
      </c>
      <c r="F160" s="167" t="s">
        <v>770</v>
      </c>
      <c r="G160" s="188"/>
      <c r="H160" s="189"/>
      <c r="I160" s="188"/>
      <c r="J160" s="354"/>
      <c r="K160" s="188"/>
      <c r="L160" s="189"/>
      <c r="M160" s="188"/>
      <c r="N160" s="168">
        <v>20004</v>
      </c>
      <c r="O160" s="169" t="s">
        <v>2116</v>
      </c>
      <c r="P160" s="170" t="s">
        <v>974</v>
      </c>
    </row>
    <row r="161" spans="1:17" ht="24.5" hidden="1" customHeight="1" x14ac:dyDescent="0.35">
      <c r="A161" s="91" t="s">
        <v>729</v>
      </c>
      <c r="B161" s="286" t="s">
        <v>509</v>
      </c>
      <c r="C161" s="286"/>
      <c r="D161" s="286"/>
      <c r="E161" s="287"/>
      <c r="F161" s="286"/>
      <c r="G161" s="287"/>
      <c r="H161" s="286"/>
      <c r="I161" s="287"/>
      <c r="J161" s="286"/>
      <c r="K161" s="287"/>
      <c r="L161" s="286"/>
      <c r="M161" s="287"/>
      <c r="N161" s="161">
        <v>21000</v>
      </c>
      <c r="O161" s="160" t="s">
        <v>2116</v>
      </c>
      <c r="P161" s="160" t="s">
        <v>2063</v>
      </c>
      <c r="Q161" s="46" t="s">
        <v>955</v>
      </c>
    </row>
    <row r="162" spans="1:17" ht="93.5" hidden="1" customHeight="1" x14ac:dyDescent="0.35">
      <c r="A162" s="215" t="s">
        <v>2145</v>
      </c>
      <c r="B162" s="379"/>
      <c r="C162" s="288" t="s">
        <v>2146</v>
      </c>
      <c r="D162" s="141" t="s">
        <v>2147</v>
      </c>
      <c r="E162" s="142" t="s">
        <v>975</v>
      </c>
      <c r="F162" s="167" t="s">
        <v>770</v>
      </c>
      <c r="G162" s="188"/>
      <c r="H162" s="189"/>
      <c r="I162" s="188"/>
      <c r="J162" s="354"/>
      <c r="K162" s="188"/>
      <c r="L162" s="189"/>
      <c r="M162" s="188"/>
      <c r="N162" s="168">
        <v>21001</v>
      </c>
      <c r="O162" s="169" t="s">
        <v>2116</v>
      </c>
      <c r="P162" s="170" t="s">
        <v>2139</v>
      </c>
    </row>
    <row r="163" spans="1:17" ht="24.5" hidden="1" customHeight="1" x14ac:dyDescent="0.35">
      <c r="A163" s="91" t="s">
        <v>729</v>
      </c>
      <c r="B163" s="286" t="s">
        <v>648</v>
      </c>
      <c r="C163" s="286"/>
      <c r="D163" s="286"/>
      <c r="E163" s="287"/>
      <c r="F163" s="286"/>
      <c r="G163" s="287"/>
      <c r="H163" s="286"/>
      <c r="I163" s="287"/>
      <c r="J163" s="286"/>
      <c r="K163" s="287"/>
      <c r="L163" s="286"/>
      <c r="M163" s="287"/>
      <c r="N163" s="161">
        <v>22000</v>
      </c>
      <c r="O163" s="160" t="s">
        <v>2116</v>
      </c>
      <c r="P163" s="160" t="s">
        <v>2064</v>
      </c>
      <c r="Q163" s="46" t="s">
        <v>955</v>
      </c>
    </row>
    <row r="164" spans="1:17" ht="37.65" hidden="1" customHeight="1" x14ac:dyDescent="0.35">
      <c r="A164" s="215" t="s">
        <v>2065</v>
      </c>
      <c r="B164" s="379"/>
      <c r="C164" s="288" t="s">
        <v>2066</v>
      </c>
      <c r="D164" s="141" t="s">
        <v>2067</v>
      </c>
      <c r="E164" s="142" t="s">
        <v>825</v>
      </c>
      <c r="F164" s="167" t="s">
        <v>184</v>
      </c>
      <c r="G164" s="188"/>
      <c r="H164" s="189"/>
      <c r="I164" s="188"/>
      <c r="J164" s="354"/>
      <c r="K164" s="188"/>
      <c r="L164" s="189"/>
      <c r="M164" s="188"/>
      <c r="N164" s="168">
        <v>22001</v>
      </c>
      <c r="O164" s="169" t="s">
        <v>2116</v>
      </c>
      <c r="P164" s="170" t="s">
        <v>976</v>
      </c>
    </row>
    <row r="165" spans="1:17" ht="65.900000000000006" hidden="1" customHeight="1" x14ac:dyDescent="0.35">
      <c r="A165" s="215" t="s">
        <v>2068</v>
      </c>
      <c r="B165" s="379"/>
      <c r="C165" s="288" t="s">
        <v>2069</v>
      </c>
      <c r="D165" s="141" t="s">
        <v>2067</v>
      </c>
      <c r="E165" s="142" t="s">
        <v>825</v>
      </c>
      <c r="F165" s="167" t="s">
        <v>770</v>
      </c>
      <c r="G165" s="188"/>
      <c r="H165" s="189"/>
      <c r="I165" s="188"/>
      <c r="J165" s="354"/>
      <c r="K165" s="188"/>
      <c r="L165" s="189"/>
      <c r="M165" s="188"/>
      <c r="N165" s="168">
        <v>22002</v>
      </c>
      <c r="O165" s="169" t="s">
        <v>2116</v>
      </c>
      <c r="P165" s="170" t="s">
        <v>976</v>
      </c>
    </row>
    <row r="166" spans="1:17" ht="52" hidden="1" customHeight="1" x14ac:dyDescent="0.35">
      <c r="A166" s="215" t="s">
        <v>2070</v>
      </c>
      <c r="B166" s="379"/>
      <c r="C166" s="288" t="s">
        <v>2071</v>
      </c>
      <c r="D166" s="141" t="s">
        <v>2072</v>
      </c>
      <c r="E166" s="142" t="s">
        <v>825</v>
      </c>
      <c r="F166" s="167" t="s">
        <v>839</v>
      </c>
      <c r="G166" s="188"/>
      <c r="H166" s="189"/>
      <c r="I166" s="188"/>
      <c r="J166" s="354"/>
      <c r="K166" s="188"/>
      <c r="L166" s="189"/>
      <c r="M166" s="188"/>
      <c r="N166" s="168">
        <v>22003</v>
      </c>
      <c r="O166" s="169" t="s">
        <v>2116</v>
      </c>
      <c r="P166" s="170" t="s">
        <v>977</v>
      </c>
    </row>
    <row r="167" spans="1:17" ht="52" hidden="1" customHeight="1" x14ac:dyDescent="0.35">
      <c r="A167" s="215" t="s">
        <v>2073</v>
      </c>
      <c r="B167" s="379"/>
      <c r="C167" s="288" t="s">
        <v>2074</v>
      </c>
      <c r="D167" s="141" t="s">
        <v>665</v>
      </c>
      <c r="E167" s="142" t="s">
        <v>781</v>
      </c>
      <c r="F167" s="167" t="s">
        <v>847</v>
      </c>
      <c r="G167" s="188"/>
      <c r="H167" s="189"/>
      <c r="I167" s="188"/>
      <c r="J167" s="354"/>
      <c r="K167" s="188"/>
      <c r="L167" s="189"/>
      <c r="M167" s="188"/>
      <c r="N167" s="168">
        <v>22004</v>
      </c>
      <c r="O167" s="169" t="s">
        <v>2116</v>
      </c>
      <c r="P167" s="170" t="s">
        <v>978</v>
      </c>
    </row>
    <row r="168" spans="1:17" ht="24.5" hidden="1" customHeight="1" x14ac:dyDescent="0.35">
      <c r="A168" s="215" t="s">
        <v>2075</v>
      </c>
      <c r="B168" s="379"/>
      <c r="C168" s="288" t="s">
        <v>2076</v>
      </c>
      <c r="D168" s="141" t="s">
        <v>649</v>
      </c>
      <c r="E168" s="142"/>
      <c r="F168" s="167"/>
      <c r="G168" s="188"/>
      <c r="H168" s="189"/>
      <c r="I168" s="188"/>
      <c r="J168" s="354"/>
      <c r="K168" s="188"/>
      <c r="L168" s="189"/>
      <c r="M168" s="188"/>
      <c r="N168" s="168">
        <v>22005</v>
      </c>
      <c r="O168" s="169" t="s">
        <v>2116</v>
      </c>
      <c r="P168" s="170" t="s">
        <v>979</v>
      </c>
    </row>
    <row r="169" spans="1:17" ht="24.5" hidden="1" customHeight="1" x14ac:dyDescent="0.35">
      <c r="A169" s="91" t="s">
        <v>729</v>
      </c>
      <c r="B169" s="286" t="s">
        <v>151</v>
      </c>
      <c r="C169" s="286"/>
      <c r="D169" s="286"/>
      <c r="E169" s="287"/>
      <c r="F169" s="286"/>
      <c r="G169" s="287"/>
      <c r="H169" s="286"/>
      <c r="I169" s="287"/>
      <c r="J169" s="286"/>
      <c r="K169" s="287"/>
      <c r="L169" s="286"/>
      <c r="M169" s="287"/>
      <c r="N169" s="161">
        <v>23000</v>
      </c>
      <c r="O169" s="160" t="s">
        <v>2116</v>
      </c>
      <c r="P169" s="160" t="s">
        <v>2077</v>
      </c>
      <c r="Q169" s="46" t="s">
        <v>955</v>
      </c>
    </row>
    <row r="170" spans="1:17" ht="38.25" hidden="1" customHeight="1" x14ac:dyDescent="0.35">
      <c r="A170" s="215" t="s">
        <v>2078</v>
      </c>
      <c r="B170" s="379"/>
      <c r="C170" s="288" t="s">
        <v>2079</v>
      </c>
      <c r="D170" s="141" t="s">
        <v>698</v>
      </c>
      <c r="E170" s="142" t="s">
        <v>769</v>
      </c>
      <c r="F170" s="167" t="s">
        <v>770</v>
      </c>
      <c r="G170" s="188"/>
      <c r="H170" s="189"/>
      <c r="I170" s="188"/>
      <c r="J170" s="354"/>
      <c r="K170" s="188"/>
      <c r="L170" s="189"/>
      <c r="M170" s="188"/>
      <c r="N170" s="168">
        <v>23001</v>
      </c>
      <c r="O170" s="169" t="s">
        <v>2116</v>
      </c>
      <c r="P170" s="170" t="s">
        <v>980</v>
      </c>
    </row>
    <row r="171" spans="1:17" ht="37.65" hidden="1" customHeight="1" x14ac:dyDescent="0.35">
      <c r="A171" s="215" t="s">
        <v>2080</v>
      </c>
      <c r="B171" s="379"/>
      <c r="C171" s="288" t="s">
        <v>2081</v>
      </c>
      <c r="D171" s="141" t="s">
        <v>2082</v>
      </c>
      <c r="E171" s="142" t="s">
        <v>781</v>
      </c>
      <c r="F171" s="167" t="s">
        <v>802</v>
      </c>
      <c r="G171" s="188"/>
      <c r="H171" s="189"/>
      <c r="I171" s="188"/>
      <c r="J171" s="354"/>
      <c r="K171" s="188"/>
      <c r="L171" s="189"/>
      <c r="M171" s="188"/>
      <c r="N171" s="168">
        <v>23002</v>
      </c>
      <c r="O171" s="169" t="s">
        <v>2116</v>
      </c>
      <c r="P171" s="170" t="s">
        <v>981</v>
      </c>
    </row>
    <row r="172" spans="1:17" ht="37.65" hidden="1" customHeight="1" x14ac:dyDescent="0.35">
      <c r="A172" s="215" t="s">
        <v>2083</v>
      </c>
      <c r="B172" s="379"/>
      <c r="C172" s="288" t="s">
        <v>2084</v>
      </c>
      <c r="D172" s="141" t="s">
        <v>2085</v>
      </c>
      <c r="E172" s="142" t="s">
        <v>781</v>
      </c>
      <c r="F172" s="167" t="s">
        <v>802</v>
      </c>
      <c r="G172" s="188"/>
      <c r="H172" s="189"/>
      <c r="I172" s="188"/>
      <c r="J172" s="354"/>
      <c r="K172" s="188"/>
      <c r="L172" s="189"/>
      <c r="M172" s="188"/>
      <c r="N172" s="168">
        <v>23003</v>
      </c>
      <c r="O172" s="169" t="s">
        <v>2116</v>
      </c>
      <c r="P172" s="170" t="s">
        <v>982</v>
      </c>
    </row>
    <row r="173" spans="1:17" ht="38.25" hidden="1" customHeight="1" x14ac:dyDescent="0.35">
      <c r="A173" s="215" t="s">
        <v>2086</v>
      </c>
      <c r="B173" s="379"/>
      <c r="C173" s="288" t="s">
        <v>2087</v>
      </c>
      <c r="D173" s="141" t="s">
        <v>2088</v>
      </c>
      <c r="E173" s="142" t="s">
        <v>781</v>
      </c>
      <c r="F173" s="167"/>
      <c r="G173" s="188"/>
      <c r="H173" s="189"/>
      <c r="I173" s="188"/>
      <c r="J173" s="354"/>
      <c r="K173" s="188"/>
      <c r="L173" s="189"/>
      <c r="M173" s="188"/>
      <c r="N173" s="168">
        <v>23004</v>
      </c>
      <c r="O173" s="169" t="s">
        <v>2116</v>
      </c>
      <c r="P173" s="170" t="s">
        <v>983</v>
      </c>
    </row>
    <row r="174" spans="1:17" ht="24.5" hidden="1" customHeight="1" x14ac:dyDescent="0.35">
      <c r="A174" s="91" t="s">
        <v>729</v>
      </c>
      <c r="B174" s="286" t="s">
        <v>984</v>
      </c>
      <c r="C174" s="286"/>
      <c r="D174" s="286"/>
      <c r="E174" s="287"/>
      <c r="F174" s="286"/>
      <c r="G174" s="287"/>
      <c r="H174" s="286"/>
      <c r="I174" s="287"/>
      <c r="J174" s="286"/>
      <c r="K174" s="287"/>
      <c r="L174" s="286"/>
      <c r="M174" s="287"/>
      <c r="N174" s="161">
        <v>24000</v>
      </c>
      <c r="O174" s="160" t="s">
        <v>2117</v>
      </c>
      <c r="P174" s="160" t="s">
        <v>753</v>
      </c>
      <c r="Q174" s="46" t="s">
        <v>754</v>
      </c>
    </row>
    <row r="175" spans="1:17" ht="38.25" hidden="1" customHeight="1" x14ac:dyDescent="0.35">
      <c r="A175" s="215" t="s">
        <v>2089</v>
      </c>
      <c r="B175" s="379"/>
      <c r="C175" s="288" t="s">
        <v>2090</v>
      </c>
      <c r="D175" s="141" t="s">
        <v>298</v>
      </c>
      <c r="E175" s="142" t="s">
        <v>932</v>
      </c>
      <c r="F175" s="167" t="s">
        <v>232</v>
      </c>
      <c r="G175" s="188"/>
      <c r="H175" s="189"/>
      <c r="I175" s="188"/>
      <c r="J175" s="354"/>
      <c r="K175" s="188"/>
      <c r="L175" s="189"/>
      <c r="M175" s="188"/>
      <c r="N175" s="168">
        <v>24001</v>
      </c>
      <c r="O175" s="169" t="s">
        <v>2117</v>
      </c>
      <c r="P175" s="170" t="s">
        <v>540</v>
      </c>
    </row>
    <row r="176" spans="1:17" ht="52" hidden="1" customHeight="1" x14ac:dyDescent="0.35">
      <c r="A176" s="215" t="s">
        <v>2091</v>
      </c>
      <c r="B176" s="379"/>
      <c r="C176" s="288" t="s">
        <v>2092</v>
      </c>
      <c r="D176" s="141" t="s">
        <v>298</v>
      </c>
      <c r="E176" s="142" t="s">
        <v>932</v>
      </c>
      <c r="F176" s="167" t="s">
        <v>985</v>
      </c>
      <c r="G176" s="188"/>
      <c r="H176" s="189"/>
      <c r="I176" s="188"/>
      <c r="J176" s="354"/>
      <c r="K176" s="188"/>
      <c r="L176" s="189"/>
      <c r="M176" s="188"/>
      <c r="N176" s="168">
        <v>24002</v>
      </c>
      <c r="O176" s="169" t="s">
        <v>2117</v>
      </c>
      <c r="P176" s="170" t="s">
        <v>540</v>
      </c>
    </row>
    <row r="177" spans="1:16" ht="24.5" hidden="1" customHeight="1" x14ac:dyDescent="0.35">
      <c r="A177" s="215" t="s">
        <v>2093</v>
      </c>
      <c r="B177" s="379"/>
      <c r="C177" s="288" t="s">
        <v>2094</v>
      </c>
      <c r="D177" s="141" t="s">
        <v>298</v>
      </c>
      <c r="E177" s="142" t="s">
        <v>932</v>
      </c>
      <c r="F177" s="167" t="s">
        <v>232</v>
      </c>
      <c r="G177" s="188"/>
      <c r="H177" s="189"/>
      <c r="I177" s="188"/>
      <c r="J177" s="354"/>
      <c r="K177" s="188"/>
      <c r="L177" s="189"/>
      <c r="M177" s="188"/>
      <c r="N177" s="168">
        <v>24003</v>
      </c>
      <c r="O177" s="169" t="s">
        <v>2117</v>
      </c>
      <c r="P177" s="170" t="s">
        <v>540</v>
      </c>
    </row>
    <row r="178" spans="1:16" ht="65.900000000000006" hidden="1" customHeight="1" x14ac:dyDescent="0.35">
      <c r="A178" s="215" t="s">
        <v>2095</v>
      </c>
      <c r="B178" s="379"/>
      <c r="C178" s="288" t="s">
        <v>2096</v>
      </c>
      <c r="D178" s="141" t="s">
        <v>298</v>
      </c>
      <c r="E178" s="142" t="s">
        <v>793</v>
      </c>
      <c r="F178" s="167" t="s">
        <v>985</v>
      </c>
      <c r="G178" s="188"/>
      <c r="H178" s="189"/>
      <c r="I178" s="188"/>
      <c r="J178" s="354"/>
      <c r="K178" s="188"/>
      <c r="L178" s="189"/>
      <c r="M178" s="188"/>
      <c r="N178" s="168">
        <v>24004</v>
      </c>
      <c r="O178" s="169" t="s">
        <v>2117</v>
      </c>
      <c r="P178" s="170" t="s">
        <v>540</v>
      </c>
    </row>
    <row r="179" spans="1:16" ht="24.5" hidden="1" customHeight="1" x14ac:dyDescent="0.35">
      <c r="A179" s="215" t="s">
        <v>2097</v>
      </c>
      <c r="B179" s="379"/>
      <c r="C179" s="288" t="s">
        <v>2098</v>
      </c>
      <c r="D179" s="141" t="s">
        <v>538</v>
      </c>
      <c r="E179" s="142" t="s">
        <v>825</v>
      </c>
      <c r="F179" s="167" t="s">
        <v>232</v>
      </c>
      <c r="G179" s="188"/>
      <c r="H179" s="189"/>
      <c r="I179" s="188"/>
      <c r="J179" s="354"/>
      <c r="K179" s="188"/>
      <c r="L179" s="189"/>
      <c r="M179" s="188"/>
      <c r="N179" s="168">
        <v>24005</v>
      </c>
      <c r="O179" s="169" t="s">
        <v>2117</v>
      </c>
      <c r="P179" s="170" t="s">
        <v>986</v>
      </c>
    </row>
    <row r="180" spans="1:16" ht="65.900000000000006" hidden="1" customHeight="1" x14ac:dyDescent="0.35">
      <c r="A180" s="215" t="s">
        <v>2099</v>
      </c>
      <c r="B180" s="379"/>
      <c r="C180" s="288" t="s">
        <v>2100</v>
      </c>
      <c r="D180" s="141" t="s">
        <v>538</v>
      </c>
      <c r="E180" s="142" t="s">
        <v>825</v>
      </c>
      <c r="F180" s="167" t="s">
        <v>985</v>
      </c>
      <c r="G180" s="188"/>
      <c r="H180" s="189"/>
      <c r="I180" s="188"/>
      <c r="J180" s="354"/>
      <c r="K180" s="188"/>
      <c r="L180" s="189"/>
      <c r="M180" s="188"/>
      <c r="N180" s="168">
        <v>24006</v>
      </c>
      <c r="O180" s="169" t="s">
        <v>2117</v>
      </c>
      <c r="P180" s="170" t="s">
        <v>986</v>
      </c>
    </row>
    <row r="181" spans="1:16" ht="38.25" hidden="1" customHeight="1" x14ac:dyDescent="0.35">
      <c r="A181" s="215" t="s">
        <v>2101</v>
      </c>
      <c r="B181" s="379"/>
      <c r="C181" s="288" t="s">
        <v>2102</v>
      </c>
      <c r="D181" s="141" t="s">
        <v>298</v>
      </c>
      <c r="E181" s="142" t="s">
        <v>825</v>
      </c>
      <c r="F181" s="167" t="s">
        <v>232</v>
      </c>
      <c r="G181" s="188"/>
      <c r="H181" s="189"/>
      <c r="I181" s="188"/>
      <c r="J181" s="354"/>
      <c r="K181" s="188"/>
      <c r="L181" s="189"/>
      <c r="M181" s="188"/>
      <c r="N181" s="168">
        <v>24007</v>
      </c>
      <c r="O181" s="169" t="s">
        <v>2117</v>
      </c>
      <c r="P181" s="170" t="s">
        <v>540</v>
      </c>
    </row>
    <row r="182" spans="1:16" ht="38.25" hidden="1" customHeight="1" x14ac:dyDescent="0.35">
      <c r="A182" s="215" t="s">
        <v>2103</v>
      </c>
      <c r="B182" s="379"/>
      <c r="C182" s="288" t="s">
        <v>2104</v>
      </c>
      <c r="D182" s="141" t="s">
        <v>542</v>
      </c>
      <c r="E182" s="142" t="s">
        <v>775</v>
      </c>
      <c r="F182" s="167" t="s">
        <v>232</v>
      </c>
      <c r="G182" s="188"/>
      <c r="H182" s="189"/>
      <c r="I182" s="188"/>
      <c r="J182" s="354"/>
      <c r="K182" s="188"/>
      <c r="L182" s="189"/>
      <c r="M182" s="188"/>
      <c r="N182" s="168">
        <v>24008</v>
      </c>
      <c r="O182" s="169" t="s">
        <v>2117</v>
      </c>
      <c r="P182" s="170" t="s">
        <v>987</v>
      </c>
    </row>
    <row r="183" spans="1:16" ht="24.5" hidden="1" customHeight="1" x14ac:dyDescent="0.35">
      <c r="A183" s="215" t="s">
        <v>2105</v>
      </c>
      <c r="B183" s="379"/>
      <c r="C183" s="288" t="s">
        <v>2106</v>
      </c>
      <c r="D183" s="141" t="s">
        <v>304</v>
      </c>
      <c r="E183" s="142" t="s">
        <v>825</v>
      </c>
      <c r="F183" s="167" t="s">
        <v>232</v>
      </c>
      <c r="G183" s="188"/>
      <c r="H183" s="189"/>
      <c r="I183" s="188"/>
      <c r="J183" s="354"/>
      <c r="K183" s="188"/>
      <c r="L183" s="189"/>
      <c r="M183" s="188"/>
      <c r="N183" s="168">
        <v>24009</v>
      </c>
      <c r="O183" s="169" t="s">
        <v>2117</v>
      </c>
      <c r="P183" s="170" t="s">
        <v>988</v>
      </c>
    </row>
    <row r="184" spans="1:16" ht="24.5" hidden="1" customHeight="1" x14ac:dyDescent="0.35">
      <c r="A184" s="215" t="s">
        <v>2107</v>
      </c>
      <c r="B184" s="379"/>
      <c r="C184" s="288" t="s">
        <v>2108</v>
      </c>
      <c r="D184" s="141" t="s">
        <v>545</v>
      </c>
      <c r="E184" s="142" t="s">
        <v>825</v>
      </c>
      <c r="F184" s="167" t="s">
        <v>232</v>
      </c>
      <c r="G184" s="188"/>
      <c r="H184" s="189"/>
      <c r="I184" s="188"/>
      <c r="J184" s="354"/>
      <c r="K184" s="188"/>
      <c r="L184" s="189"/>
      <c r="M184" s="188"/>
      <c r="N184" s="168">
        <v>24010</v>
      </c>
      <c r="O184" s="169" t="s">
        <v>2117</v>
      </c>
      <c r="P184" s="170" t="s">
        <v>989</v>
      </c>
    </row>
    <row r="185" spans="1:16" ht="52" hidden="1" customHeight="1" x14ac:dyDescent="0.35">
      <c r="A185" s="215" t="s">
        <v>2109</v>
      </c>
      <c r="B185" s="379"/>
      <c r="C185" s="288" t="s">
        <v>2110</v>
      </c>
      <c r="D185" s="141" t="s">
        <v>545</v>
      </c>
      <c r="E185" s="142" t="s">
        <v>825</v>
      </c>
      <c r="F185" s="167" t="s">
        <v>985</v>
      </c>
      <c r="G185" s="188"/>
      <c r="H185" s="189"/>
      <c r="I185" s="188"/>
      <c r="J185" s="354"/>
      <c r="K185" s="188"/>
      <c r="L185" s="189"/>
      <c r="M185" s="188"/>
      <c r="N185" s="168">
        <v>24011</v>
      </c>
      <c r="O185" s="169" t="s">
        <v>2117</v>
      </c>
      <c r="P185" s="170" t="s">
        <v>989</v>
      </c>
    </row>
    <row r="186" spans="1:16" ht="24.5" hidden="1" customHeight="1" x14ac:dyDescent="0.35">
      <c r="A186" s="215" t="s">
        <v>2111</v>
      </c>
      <c r="B186" s="379"/>
      <c r="C186" s="288" t="s">
        <v>2112</v>
      </c>
      <c r="D186" s="141" t="s">
        <v>548</v>
      </c>
      <c r="E186" s="142" t="s">
        <v>825</v>
      </c>
      <c r="F186" s="167" t="s">
        <v>232</v>
      </c>
      <c r="G186" s="188"/>
      <c r="H186" s="189"/>
      <c r="I186" s="188"/>
      <c r="J186" s="354"/>
      <c r="K186" s="188"/>
      <c r="L186" s="189"/>
      <c r="M186" s="188"/>
      <c r="N186" s="168">
        <v>24012</v>
      </c>
      <c r="O186" s="169" t="s">
        <v>2117</v>
      </c>
      <c r="P186" s="170" t="s">
        <v>990</v>
      </c>
    </row>
    <row r="187" spans="1:16" ht="52" hidden="1" customHeight="1" x14ac:dyDescent="0.35">
      <c r="A187" s="215" t="s">
        <v>2113</v>
      </c>
      <c r="B187" s="379"/>
      <c r="C187" s="288" t="s">
        <v>2114</v>
      </c>
      <c r="D187" s="141" t="s">
        <v>548</v>
      </c>
      <c r="E187" s="142" t="s">
        <v>932</v>
      </c>
      <c r="F187" s="167" t="s">
        <v>985</v>
      </c>
      <c r="G187" s="188"/>
      <c r="H187" s="189"/>
      <c r="I187" s="188"/>
      <c r="J187" s="354"/>
      <c r="K187" s="188"/>
      <c r="L187" s="189"/>
      <c r="M187" s="188"/>
      <c r="N187" s="168">
        <v>24013</v>
      </c>
      <c r="O187" s="169" t="s">
        <v>2117</v>
      </c>
      <c r="P187" s="170" t="s">
        <v>990</v>
      </c>
    </row>
  </sheetData>
  <sheetProtection algorithmName="SHA-512" hashValue="q1YkvSgTiF9DzlU4KNVzxx/AS8aEzSicfilcSrn3TdbIf0tahkA++xD3rjPdV/A3vshhemIm1IxbDZgp9SSGfw==" saltValue="56eufpO+GTCkfIUoklwxqw==" spinCount="100000" sheet="1" objects="1" scenarios="1" formatColumns="0" formatRows="0"/>
  <mergeCells count="6">
    <mergeCell ref="N18:Q18"/>
    <mergeCell ref="B4:D6"/>
    <mergeCell ref="I18:J18"/>
    <mergeCell ref="K18:M18"/>
    <mergeCell ref="C18:D18"/>
    <mergeCell ref="B7:D7"/>
  </mergeCells>
  <conditionalFormatting sqref="C8:C9">
    <cfRule type="cellIs" dxfId="30" priority="5" operator="equal">
      <formula>"High"</formula>
    </cfRule>
    <cfRule type="cellIs" dxfId="29" priority="4" operator="equal">
      <formula>"Medium"</formula>
    </cfRule>
    <cfRule type="cellIs" dxfId="28" priority="3" operator="equal">
      <formula>"Low"</formula>
    </cfRule>
  </conditionalFormatting>
  <conditionalFormatting sqref="B1:M1048576">
    <cfRule type="expression" dxfId="27" priority="2">
      <formula>$M1="Closed"</formula>
    </cfRule>
  </conditionalFormatting>
  <conditionalFormatting sqref="B1:I1048576 K1:M1048576">
    <cfRule type="expression" dxfId="26" priority="1">
      <formula>$M1="N/A"</formula>
    </cfRule>
  </conditionalFormatting>
  <dataValidations count="2">
    <dataValidation type="list" allowBlank="1" showInputMessage="1" showErrorMessage="1" sqref="I14 K14 I21:I41 K21:K41 I43:I70 K43:K70 I72:I76 K72:K76 I78:I81 K78:K81 I83:I88 K83:K88 I90:I91 K90:K91 I93:I99 K93:K99 I101:I108 K101:K108 I110:I113 K110:K113 I115 K115 I117:I123 K117:K123 I125:I128 K125:K128 I130:I131 K130:K131 I133:I135 K133:K135 I137:I140 K137:K140 I142:I143 K142:K143 I145:I148 K145:K148 I150:I151 K150:K151 I153:I155 K153:K155 I157:I160 K157:K160 I162 K162 I164:I168 K164:K168 I170:I173 K170:K173 I175:I187 K175:K187" xr:uid="{69C76D83-762E-45F3-9D97-539B873FC824}">
      <formula1>lstYesNo</formula1>
    </dataValidation>
    <dataValidation type="list" allowBlank="1" showInputMessage="1" showErrorMessage="1" sqref="M14 M21:M41 M43:M70 M72:M76 M78:M81 M83:M88 M90:M91 M93:M99 M101:M108 M110:M113 M115 M117:M123 M125:M128 M130:M131 M133:M135 M137:M140 M142:M143 M145:M148 M150:M151 M153:M155 M157:M160 M162 M164:M168 M170:M173 M175:M187" xr:uid="{E71C02A1-4DA2-49EB-B3D3-609526466E02}">
      <formula1>lstStatus</formula1>
    </dataValidation>
  </dataValidations>
  <pageMargins left="0.23622047244094491" right="0.23622047244094491" top="0.74803149606299213" bottom="0.74803149606299213" header="0.31496062992125984" footer="0.31496062992125984"/>
  <pageSetup paperSize="9" scale="73" fitToHeight="0" orientation="portrait" r:id="rId1"/>
  <headerFooter>
    <oddHeader>&amp;C&amp;"Calibri"&amp;10&amp;K000000OFFICIAL&amp;1#</oddHeader>
  </headerFooter>
  <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8ED7B8-FD93-4E3D-9CF0-339EFCEC3F0D}">
  <sheetPr codeName="PAD">
    <tabColor theme="1" tint="0.499984740745262"/>
  </sheetPr>
  <dimension ref="A2:M71"/>
  <sheetViews>
    <sheetView topLeftCell="A2" zoomScaleNormal="100" workbookViewId="0">
      <selection activeCell="D6" sqref="D6"/>
    </sheetView>
  </sheetViews>
  <sheetFormatPr defaultColWidth="9.1796875" defaultRowHeight="14.5" x14ac:dyDescent="0.35"/>
  <cols>
    <col min="1" max="1" width="16.54296875" style="74" customWidth="1"/>
    <col min="2" max="2" width="12.453125" style="75" customWidth="1"/>
    <col min="3" max="3" width="28.54296875" style="75" customWidth="1"/>
    <col min="4" max="4" width="10.1796875" style="75" customWidth="1"/>
    <col min="5" max="5" width="25" style="76" customWidth="1"/>
    <col min="6" max="6" width="16.54296875" style="75" customWidth="1"/>
    <col min="7" max="7" width="47.453125" style="75" customWidth="1"/>
    <col min="8" max="16384" width="9.1796875" style="75"/>
  </cols>
  <sheetData>
    <row r="2" spans="1:7" x14ac:dyDescent="0.35">
      <c r="G2" s="75" t="s">
        <v>991</v>
      </c>
    </row>
    <row r="3" spans="1:7" x14ac:dyDescent="0.35">
      <c r="G3" s="262" t="b">
        <f>OR(OR(""="Yes",""="Yes",""="Yes",""="Yes",""="Yes",""="Yes",""="Yes",""="Yes",""="Yes",""="Yes",""="Yes",""="Yes",""="Yes",""="Yes",""="Yes",""="Yes",""="Yes",""="Yes",""="Yes",""="Yes"),OR(""="Maybe",""="Maybe",""="Maybe",""="Maybe",""="Maybe",""="Maybe",""="Maybe",""="Maybe",""="Maybe",""="Maybe",""="Maybe",""="Maybe",""="Maybe",""="Maybe",""="Maybe",""="Maybe",""="Maybe",""="Maybe",""="Maybe",""="Maybe"))</f>
        <v>0</v>
      </c>
    </row>
    <row r="5" spans="1:7" x14ac:dyDescent="0.35">
      <c r="B5" s="75" t="s">
        <v>992</v>
      </c>
      <c r="D5" s="256" t="s">
        <v>993</v>
      </c>
    </row>
    <row r="6" spans="1:7" x14ac:dyDescent="0.35">
      <c r="B6" s="75" t="s">
        <v>994</v>
      </c>
      <c r="D6" s="256" t="s">
        <v>995</v>
      </c>
    </row>
    <row r="8" spans="1:7" s="78" customFormat="1" ht="35.25" customHeight="1" x14ac:dyDescent="0.35">
      <c r="A8" s="77"/>
      <c r="B8" s="78" t="s">
        <v>996</v>
      </c>
      <c r="C8" s="78" t="s">
        <v>997</v>
      </c>
      <c r="D8" s="78" t="s">
        <v>998</v>
      </c>
      <c r="E8" s="78" t="s">
        <v>390</v>
      </c>
      <c r="F8" s="78" t="s">
        <v>999</v>
      </c>
      <c r="G8" s="78" t="s">
        <v>1000</v>
      </c>
    </row>
    <row r="9" spans="1:7" x14ac:dyDescent="0.35">
      <c r="B9" s="75" t="s">
        <v>1001</v>
      </c>
      <c r="C9" s="75" t="s">
        <v>1002</v>
      </c>
      <c r="D9" s="75" t="s">
        <v>1003</v>
      </c>
      <c r="E9" s="79" t="str">
        <f ca="1">INDIRECT("'"&amp;tblPQs[[#This Row],[Sheet]]&amp;"'!"&amp;tblPQs[[#This Row],[Cell]],TRUE)</f>
        <v>Select from drop down list…</v>
      </c>
      <c r="F9" s="80"/>
      <c r="G9" s="75" t="s">
        <v>1004</v>
      </c>
    </row>
    <row r="10" spans="1:7" x14ac:dyDescent="0.35">
      <c r="A10" s="74" t="s">
        <v>1005</v>
      </c>
      <c r="B10" s="75" t="s">
        <v>1006</v>
      </c>
      <c r="C10" s="75" t="s">
        <v>1002</v>
      </c>
      <c r="D10" s="75" t="s">
        <v>1007</v>
      </c>
      <c r="E10" s="79" t="str">
        <f ca="1">INDIRECT("'"&amp;tblPQs[[#This Row],[Sheet]]&amp;"'!"&amp;tblPQs[[#This Row],[Cell]],TRUE)</f>
        <v>Select from drop down list…</v>
      </c>
      <c r="F10" s="80"/>
      <c r="G10" s="75" t="s">
        <v>1008</v>
      </c>
    </row>
    <row r="11" spans="1:7" x14ac:dyDescent="0.35">
      <c r="A11" s="74" t="s">
        <v>1009</v>
      </c>
      <c r="B11" s="75" t="s">
        <v>1010</v>
      </c>
      <c r="C11" s="75" t="s">
        <v>1002</v>
      </c>
      <c r="D11" s="75" t="s">
        <v>1011</v>
      </c>
      <c r="E11" s="79" t="str">
        <f ca="1">INDIRECT("'"&amp;tblPQs[[#This Row],[Sheet]]&amp;"'!"&amp;tblPQs[[#This Row],[Cell]],TRUE)</f>
        <v>Select from drop down list...</v>
      </c>
      <c r="F11" s="80"/>
      <c r="G11" s="75" t="s">
        <v>1012</v>
      </c>
    </row>
    <row r="28" spans="1:13" x14ac:dyDescent="0.35">
      <c r="I28" s="81"/>
      <c r="J28" s="81"/>
      <c r="K28" s="81"/>
      <c r="L28" s="81"/>
      <c r="M28" s="81"/>
    </row>
    <row r="30" spans="1:13" s="83" customFormat="1" ht="21.75" customHeight="1" x14ac:dyDescent="0.35">
      <c r="A30" s="82"/>
      <c r="E30" s="78"/>
    </row>
    <row r="32" spans="1:13" ht="21" customHeight="1" x14ac:dyDescent="0.35"/>
    <row r="33" ht="22.5" customHeight="1" x14ac:dyDescent="0.35"/>
    <row r="36" ht="22.5" customHeight="1" x14ac:dyDescent="0.35"/>
    <row r="37" ht="22.5" customHeight="1" x14ac:dyDescent="0.35"/>
    <row r="38" ht="22.5" customHeight="1" x14ac:dyDescent="0.35"/>
    <row r="41" ht="22.5" customHeight="1" x14ac:dyDescent="0.35"/>
    <row r="42" ht="22.5" customHeight="1" x14ac:dyDescent="0.35"/>
    <row r="43" ht="22.5" customHeight="1" x14ac:dyDescent="0.35"/>
    <row r="44" ht="34.5" customHeight="1" x14ac:dyDescent="0.35"/>
    <row r="45" ht="37.5" customHeight="1" x14ac:dyDescent="0.35"/>
    <row r="46" ht="22.5" customHeight="1" x14ac:dyDescent="0.35"/>
    <row r="47" ht="22.5" customHeight="1" x14ac:dyDescent="0.35"/>
    <row r="48" ht="22.5" customHeight="1" x14ac:dyDescent="0.35"/>
    <row r="49" spans="1:5" s="83" customFormat="1" ht="24" customHeight="1" x14ac:dyDescent="0.35">
      <c r="A49" s="82"/>
      <c r="E49" s="78"/>
    </row>
    <row r="50" spans="1:5" s="83" customFormat="1" ht="24" customHeight="1" x14ac:dyDescent="0.35">
      <c r="A50" s="82"/>
      <c r="E50" s="78"/>
    </row>
    <row r="51" spans="1:5" s="83" customFormat="1" ht="24" customHeight="1" x14ac:dyDescent="0.35">
      <c r="A51" s="82"/>
      <c r="E51" s="78"/>
    </row>
    <row r="52" spans="1:5" s="83" customFormat="1" ht="24" customHeight="1" x14ac:dyDescent="0.35">
      <c r="A52" s="82"/>
      <c r="E52" s="78"/>
    </row>
    <row r="53" spans="1:5" s="83" customFormat="1" ht="24" customHeight="1" x14ac:dyDescent="0.35">
      <c r="A53" s="82"/>
      <c r="E53" s="78"/>
    </row>
    <row r="54" spans="1:5" s="83" customFormat="1" ht="24" customHeight="1" x14ac:dyDescent="0.35">
      <c r="A54" s="82"/>
      <c r="E54" s="78"/>
    </row>
    <row r="55" spans="1:5" s="83" customFormat="1" ht="24" customHeight="1" x14ac:dyDescent="0.35">
      <c r="A55" s="82"/>
      <c r="E55" s="78"/>
    </row>
    <row r="56" spans="1:5" s="83" customFormat="1" ht="24" customHeight="1" x14ac:dyDescent="0.35">
      <c r="A56" s="82"/>
      <c r="E56" s="78"/>
    </row>
    <row r="57" spans="1:5" s="83" customFormat="1" ht="24" customHeight="1" x14ac:dyDescent="0.35">
      <c r="A57" s="82"/>
      <c r="E57" s="78"/>
    </row>
    <row r="58" spans="1:5" s="83" customFormat="1" ht="24" customHeight="1" x14ac:dyDescent="0.35">
      <c r="A58" s="82"/>
      <c r="E58" s="78"/>
    </row>
    <row r="59" spans="1:5" s="83" customFormat="1" ht="24" customHeight="1" x14ac:dyDescent="0.35">
      <c r="A59" s="82"/>
      <c r="E59" s="78"/>
    </row>
    <row r="60" spans="1:5" s="83" customFormat="1" ht="24" customHeight="1" x14ac:dyDescent="0.35">
      <c r="A60" s="82"/>
      <c r="E60" s="78"/>
    </row>
    <row r="61" spans="1:5" s="83" customFormat="1" ht="24" customHeight="1" x14ac:dyDescent="0.35">
      <c r="A61" s="82"/>
      <c r="E61" s="78"/>
    </row>
    <row r="62" spans="1:5" s="83" customFormat="1" ht="24" customHeight="1" x14ac:dyDescent="0.35">
      <c r="A62" s="82"/>
      <c r="E62" s="78"/>
    </row>
    <row r="63" spans="1:5" s="83" customFormat="1" ht="24" customHeight="1" x14ac:dyDescent="0.35">
      <c r="A63" s="82"/>
      <c r="E63" s="78"/>
    </row>
    <row r="64" spans="1:5" s="83" customFormat="1" ht="24" customHeight="1" x14ac:dyDescent="0.35">
      <c r="A64" s="82"/>
      <c r="E64" s="78"/>
    </row>
    <row r="65" spans="1:5" s="83" customFormat="1" ht="24" customHeight="1" x14ac:dyDescent="0.35">
      <c r="A65" s="82"/>
      <c r="E65" s="78"/>
    </row>
    <row r="66" spans="1:5" s="83" customFormat="1" ht="24" customHeight="1" x14ac:dyDescent="0.35">
      <c r="A66" s="82"/>
      <c r="E66" s="78"/>
    </row>
    <row r="67" spans="1:5" s="83" customFormat="1" ht="24" customHeight="1" x14ac:dyDescent="0.35">
      <c r="A67" s="82"/>
      <c r="E67" s="78"/>
    </row>
    <row r="68" spans="1:5" s="83" customFormat="1" ht="24" customHeight="1" x14ac:dyDescent="0.35">
      <c r="A68" s="82"/>
      <c r="E68" s="78"/>
    </row>
    <row r="69" spans="1:5" s="83" customFormat="1" ht="24" customHeight="1" x14ac:dyDescent="0.35">
      <c r="A69" s="82"/>
      <c r="E69" s="78"/>
    </row>
    <row r="70" spans="1:5" s="83" customFormat="1" ht="24" customHeight="1" x14ac:dyDescent="0.35">
      <c r="A70" s="82"/>
      <c r="E70" s="78"/>
    </row>
    <row r="71" spans="1:5" s="83" customFormat="1" ht="24" customHeight="1" x14ac:dyDescent="0.35">
      <c r="A71" s="82"/>
      <c r="E71" s="78"/>
    </row>
  </sheetData>
  <dataValidations count="1">
    <dataValidation type="list" allowBlank="1" showInputMessage="1" showErrorMessage="1" sqref="D5:D6" xr:uid="{F8B0BFCE-7462-4CB5-AC4E-18C568CF6247}">
      <formula1>"Yes,No"</formula1>
    </dataValidation>
  </dataValidations>
  <pageMargins left="0.7" right="0.7" top="0.75" bottom="0.75" header="0.3" footer="0.3"/>
  <pageSetup paperSize="9" orientation="portrait" r:id="rId1"/>
  <headerFooter>
    <oddHeader>&amp;C&amp;"Calibri"&amp;10&amp;K000000OFFICIAL&amp;1#</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29698" r:id="rId4" name="Button 2">
              <controlPr defaultSize="0" print="0" autoFill="0" autoPict="0" macro="[0]!BuildCoreStructures">
                <anchor moveWithCells="1" sizeWithCells="1">
                  <from>
                    <xdr:col>0</xdr:col>
                    <xdr:colOff>304800</xdr:colOff>
                    <xdr:row>1</xdr:row>
                    <xdr:rowOff>165100</xdr:rowOff>
                  </from>
                  <to>
                    <xdr:col>2</xdr:col>
                    <xdr:colOff>508000</xdr:colOff>
                    <xdr:row>3</xdr:row>
                    <xdr:rowOff>88900</xdr:rowOff>
                  </to>
                </anchor>
              </controlPr>
            </control>
          </mc:Choice>
        </mc:AlternateContent>
      </controls>
    </mc:Choice>
  </mc:AlternateContent>
  <tableParts count="1">
    <tablePart r:id="rId5"/>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WORK">
    <tabColor theme="1" tint="0.499984740745262"/>
  </sheetPr>
  <dimension ref="A1:AE125"/>
  <sheetViews>
    <sheetView showGridLines="0" zoomScale="70" zoomScaleNormal="70" workbookViewId="0">
      <pane xSplit="6" ySplit="5" topLeftCell="G53" activePane="bottomRight" state="frozen"/>
      <selection pane="topRight" activeCell="G1" sqref="G1"/>
      <selection pane="bottomLeft" activeCell="A6" sqref="A6"/>
      <selection pane="bottomRight" activeCell="H54" sqref="H54"/>
    </sheetView>
  </sheetViews>
  <sheetFormatPr defaultColWidth="9.1796875" defaultRowHeight="14.5" x14ac:dyDescent="0.35"/>
  <cols>
    <col min="1" max="1" width="14" style="41" customWidth="1"/>
    <col min="2" max="2" width="11" style="41" customWidth="1"/>
    <col min="3" max="3" width="9.453125" style="42" customWidth="1"/>
    <col min="4" max="4" width="21.54296875" style="43" customWidth="1"/>
    <col min="5" max="5" width="24.1796875" style="45" customWidth="1"/>
    <col min="6" max="6" width="59.1796875" style="44" customWidth="1"/>
    <col min="7" max="7" width="49" style="44" customWidth="1"/>
    <col min="8" max="8" width="22.453125" style="44" customWidth="1"/>
    <col min="9" max="13" width="34.54296875" style="44" customWidth="1"/>
    <col min="14" max="14" width="13.1796875" style="40" customWidth="1"/>
    <col min="15" max="16" width="8.453125" style="299" customWidth="1"/>
    <col min="17" max="21" width="9.54296875" style="40" customWidth="1"/>
    <col min="22" max="22" width="15" style="45" customWidth="1"/>
    <col min="23" max="26" width="11.54296875" style="45" customWidth="1"/>
    <col min="27" max="27" width="11.54296875" style="299" customWidth="1"/>
    <col min="28" max="28" width="54.1796875" style="41" customWidth="1"/>
    <col min="29" max="29" width="23.453125" style="41" customWidth="1"/>
    <col min="30" max="16384" width="9.1796875" style="41"/>
  </cols>
  <sheetData>
    <row r="1" spans="1:31" s="2" customFormat="1" ht="19.5" customHeight="1" x14ac:dyDescent="0.35">
      <c r="A1" s="38"/>
      <c r="B1" s="38"/>
      <c r="C1" s="17" t="s">
        <v>1013</v>
      </c>
      <c r="D1" s="340" t="s">
        <v>1014</v>
      </c>
      <c r="E1" s="342"/>
      <c r="F1" s="343"/>
      <c r="G1" s="96"/>
      <c r="H1" s="96"/>
      <c r="I1" s="96"/>
      <c r="J1" s="96"/>
      <c r="K1" s="96"/>
      <c r="L1" s="96"/>
      <c r="M1" s="96"/>
      <c r="N1" s="103"/>
      <c r="O1" s="93"/>
      <c r="P1" s="93"/>
      <c r="Q1" s="103"/>
      <c r="R1" s="103"/>
      <c r="S1" s="103"/>
      <c r="T1" s="103"/>
      <c r="U1" s="103"/>
      <c r="V1" s="19"/>
      <c r="W1" s="19"/>
      <c r="X1" s="19"/>
      <c r="Y1" s="19"/>
      <c r="Z1" s="19"/>
      <c r="AA1" s="300" t="str">
        <f>IF(COUNTIFS(C:C,"S*",AA:AA,"Yes")+COUNTIFS(C:C,"S*",AA:AA,"Maybe")=0,"Yes","No")</f>
        <v>Yes</v>
      </c>
      <c r="AB1" s="39"/>
      <c r="AC1" s="39"/>
      <c r="AD1" s="38"/>
      <c r="AE1" s="38"/>
    </row>
    <row r="2" spans="1:31" s="38" customFormat="1" ht="19.5" customHeight="1" x14ac:dyDescent="0.35">
      <c r="C2" s="17" t="s">
        <v>758</v>
      </c>
      <c r="D2" s="341" t="s">
        <v>1015</v>
      </c>
      <c r="E2" s="342"/>
      <c r="F2" s="343"/>
      <c r="G2" s="96"/>
      <c r="H2" s="96"/>
      <c r="I2" s="96"/>
      <c r="J2" s="96"/>
      <c r="K2" s="96"/>
      <c r="L2" s="96"/>
      <c r="M2" s="96"/>
      <c r="N2" s="103"/>
      <c r="O2" s="93"/>
      <c r="P2" s="93"/>
      <c r="Q2" s="103"/>
      <c r="R2" s="103"/>
      <c r="S2" s="103"/>
      <c r="T2" s="103"/>
      <c r="U2" s="103"/>
      <c r="V2" s="19"/>
      <c r="W2" s="19"/>
      <c r="X2" s="19"/>
      <c r="Y2" s="19"/>
      <c r="Z2" s="19"/>
      <c r="AA2" s="300" t="str">
        <f>IF(COUNTIF(AA5:AA10009,"Don't Know")&gt;0,"Yes","No")</f>
        <v>No</v>
      </c>
      <c r="AB2" s="39"/>
      <c r="AC2" s="39"/>
    </row>
    <row r="3" spans="1:31" s="38" customFormat="1" ht="19.5" customHeight="1" x14ac:dyDescent="0.35">
      <c r="C3" s="17" t="s">
        <v>763</v>
      </c>
      <c r="D3" s="341" t="s">
        <v>1016</v>
      </c>
      <c r="E3" s="342"/>
      <c r="F3" s="343"/>
      <c r="G3" s="96"/>
      <c r="H3" s="96"/>
      <c r="I3" s="96"/>
      <c r="J3" s="96"/>
      <c r="K3" s="96"/>
      <c r="L3" s="96"/>
      <c r="M3" s="96"/>
      <c r="N3" s="103"/>
      <c r="O3" s="93"/>
      <c r="P3" s="93"/>
      <c r="Q3" s="103"/>
      <c r="R3" s="103"/>
      <c r="S3" s="103"/>
      <c r="T3" s="103"/>
      <c r="U3" s="103"/>
      <c r="V3" s="19"/>
      <c r="W3" s="19"/>
      <c r="X3" s="19"/>
      <c r="Y3" s="19"/>
      <c r="Z3" s="19"/>
      <c r="AA3" s="300" t="str">
        <f>IF(COUNTIF(AA5:AA10009,"Maybe")&gt;0,"Yes","No")</f>
        <v>No</v>
      </c>
      <c r="AB3" s="39"/>
      <c r="AC3" s="39"/>
    </row>
    <row r="4" spans="1:31" s="5" customFormat="1" ht="39" customHeight="1" x14ac:dyDescent="0.3">
      <c r="C4" s="480" t="s">
        <v>1017</v>
      </c>
      <c r="D4" s="481"/>
      <c r="E4" s="482"/>
      <c r="F4" s="476" t="s">
        <v>1018</v>
      </c>
      <c r="G4" s="476"/>
      <c r="H4" s="477"/>
      <c r="I4" s="483" t="s">
        <v>1019</v>
      </c>
      <c r="J4" s="484"/>
      <c r="K4" s="484"/>
      <c r="L4" s="484"/>
      <c r="M4" s="476"/>
      <c r="N4" s="478" t="s">
        <v>1020</v>
      </c>
      <c r="O4" s="478"/>
      <c r="P4" s="478"/>
      <c r="Q4" s="478"/>
      <c r="R4" s="478"/>
      <c r="S4" s="478"/>
      <c r="T4" s="478"/>
      <c r="U4" s="478"/>
      <c r="V4" s="479" t="s">
        <v>1021</v>
      </c>
      <c r="W4" s="479"/>
      <c r="X4" s="479"/>
      <c r="Y4" s="479"/>
      <c r="Z4" s="479"/>
      <c r="AA4" s="85" t="s">
        <v>1022</v>
      </c>
      <c r="AB4" s="39"/>
      <c r="AC4" s="39"/>
    </row>
    <row r="5" spans="1:31" s="72" customFormat="1" ht="35.25" customHeight="1" x14ac:dyDescent="0.35">
      <c r="A5" s="5"/>
      <c r="B5" s="66" t="s">
        <v>1023</v>
      </c>
      <c r="C5" s="67" t="s">
        <v>996</v>
      </c>
      <c r="D5" s="67" t="s">
        <v>1024</v>
      </c>
      <c r="E5" s="68" t="s">
        <v>1025</v>
      </c>
      <c r="F5" s="7" t="s">
        <v>310</v>
      </c>
      <c r="G5" s="7" t="s">
        <v>1026</v>
      </c>
      <c r="H5" s="7" t="s">
        <v>1027</v>
      </c>
      <c r="I5" s="7" t="s">
        <v>1028</v>
      </c>
      <c r="J5" s="7" t="s">
        <v>1029</v>
      </c>
      <c r="K5" s="7" t="s">
        <v>1030</v>
      </c>
      <c r="L5" s="7" t="s">
        <v>1031</v>
      </c>
      <c r="M5" s="7" t="s">
        <v>1032</v>
      </c>
      <c r="N5" s="69" t="s">
        <v>1033</v>
      </c>
      <c r="O5" s="70" t="s">
        <v>1034</v>
      </c>
      <c r="P5" s="70" t="s">
        <v>1035</v>
      </c>
      <c r="Q5" s="70" t="s">
        <v>1036</v>
      </c>
      <c r="R5" s="70" t="s">
        <v>1037</v>
      </c>
      <c r="S5" s="70" t="s">
        <v>1038</v>
      </c>
      <c r="T5" s="70" t="s">
        <v>1039</v>
      </c>
      <c r="U5" s="70" t="s">
        <v>1040</v>
      </c>
      <c r="V5" s="70" t="s">
        <v>1041</v>
      </c>
      <c r="W5" s="70" t="s">
        <v>1042</v>
      </c>
      <c r="X5" s="70" t="s">
        <v>1043</v>
      </c>
      <c r="Y5" s="70" t="s">
        <v>1044</v>
      </c>
      <c r="Z5" s="70" t="s">
        <v>1045</v>
      </c>
      <c r="AA5" s="16"/>
      <c r="AB5" s="71"/>
    </row>
    <row r="6" spans="1:31" s="65" customFormat="1" x14ac:dyDescent="0.35">
      <c r="A6" s="5"/>
      <c r="B6" s="307"/>
      <c r="C6" s="307" t="s">
        <v>555</v>
      </c>
      <c r="D6" s="308" t="s">
        <v>553</v>
      </c>
      <c r="E6" s="309" t="s">
        <v>314</v>
      </c>
      <c r="F6" s="306" t="s">
        <v>556</v>
      </c>
      <c r="G6" s="275"/>
      <c r="H6" s="295"/>
      <c r="I6" s="274"/>
      <c r="J6" s="274"/>
      <c r="K6" s="274"/>
      <c r="L6" s="274"/>
      <c r="M6" s="274"/>
      <c r="N6" s="296" t="s">
        <v>1046</v>
      </c>
      <c r="O6" s="298"/>
      <c r="P6" s="298"/>
      <c r="Q6" s="289"/>
      <c r="R6" s="289"/>
      <c r="S6" s="289"/>
      <c r="T6" s="289"/>
      <c r="U6" s="289"/>
      <c r="V6" s="297"/>
      <c r="W6" s="297"/>
      <c r="X6" s="297"/>
      <c r="Y6" s="297"/>
      <c r="Z6" s="297"/>
      <c r="AA6" s="255" t="str">
        <f>'4. Desktop Study'!$Q$12</f>
        <v>No</v>
      </c>
      <c r="AD6" s="95"/>
      <c r="AE6" s="95"/>
    </row>
    <row r="7" spans="1:31" s="65" customFormat="1" x14ac:dyDescent="0.35">
      <c r="A7" s="5"/>
      <c r="B7" s="307"/>
      <c r="C7" s="307" t="s">
        <v>558</v>
      </c>
      <c r="D7" s="308" t="s">
        <v>553</v>
      </c>
      <c r="E7" s="309" t="s">
        <v>314</v>
      </c>
      <c r="F7" s="306" t="s">
        <v>559</v>
      </c>
      <c r="G7" s="275"/>
      <c r="H7" s="295"/>
      <c r="I7" s="274"/>
      <c r="J7" s="274"/>
      <c r="K7" s="274"/>
      <c r="L7" s="274"/>
      <c r="M7" s="274"/>
      <c r="N7" s="296" t="s">
        <v>1046</v>
      </c>
      <c r="O7" s="298"/>
      <c r="P7" s="298"/>
      <c r="Q7" s="289"/>
      <c r="R7" s="289"/>
      <c r="S7" s="289"/>
      <c r="T7" s="289"/>
      <c r="U7" s="289"/>
      <c r="V7" s="297"/>
      <c r="W7" s="297"/>
      <c r="X7" s="297"/>
      <c r="Y7" s="297"/>
      <c r="Z7" s="297"/>
      <c r="AA7" s="255" t="str">
        <f>'4. Desktop Study'!$Q$13</f>
        <v>No</v>
      </c>
      <c r="AD7" s="95"/>
      <c r="AE7" s="95"/>
    </row>
    <row r="8" spans="1:31" s="65" customFormat="1" x14ac:dyDescent="0.35">
      <c r="A8" s="5"/>
      <c r="B8" s="307"/>
      <c r="C8" s="307" t="s">
        <v>561</v>
      </c>
      <c r="D8" s="308" t="s">
        <v>553</v>
      </c>
      <c r="E8" s="309" t="s">
        <v>314</v>
      </c>
      <c r="F8" s="306" t="s">
        <v>562</v>
      </c>
      <c r="G8" s="275"/>
      <c r="H8" s="295"/>
      <c r="I8" s="274"/>
      <c r="J8" s="274"/>
      <c r="K8" s="274"/>
      <c r="L8" s="274"/>
      <c r="M8" s="274"/>
      <c r="N8" s="296" t="s">
        <v>1046</v>
      </c>
      <c r="O8" s="298"/>
      <c r="P8" s="298"/>
      <c r="Q8" s="289"/>
      <c r="R8" s="289"/>
      <c r="S8" s="289"/>
      <c r="T8" s="289"/>
      <c r="U8" s="289"/>
      <c r="V8" s="297"/>
      <c r="W8" s="297"/>
      <c r="X8" s="297"/>
      <c r="Y8" s="297"/>
      <c r="Z8" s="297"/>
      <c r="AA8" s="255" t="str">
        <f>'4. Desktop Study'!$Q$14</f>
        <v>No</v>
      </c>
      <c r="AD8" s="95"/>
      <c r="AE8" s="95"/>
    </row>
    <row r="9" spans="1:31" s="65" customFormat="1" ht="174" x14ac:dyDescent="0.35">
      <c r="A9" s="5"/>
      <c r="B9" s="307"/>
      <c r="C9" s="307" t="s">
        <v>564</v>
      </c>
      <c r="D9" s="308" t="s">
        <v>553</v>
      </c>
      <c r="E9" s="309" t="s">
        <v>314</v>
      </c>
      <c r="F9" s="306" t="s">
        <v>565</v>
      </c>
      <c r="G9" s="275"/>
      <c r="H9" s="310"/>
      <c r="I9" s="310" t="s">
        <v>1047</v>
      </c>
      <c r="J9" s="274"/>
      <c r="K9" s="274"/>
      <c r="L9" s="274"/>
      <c r="M9" s="274"/>
      <c r="N9" s="296" t="s">
        <v>1046</v>
      </c>
      <c r="O9" s="298"/>
      <c r="P9" s="298"/>
      <c r="Q9" s="289"/>
      <c r="R9" s="289"/>
      <c r="S9" s="289"/>
      <c r="T9" s="289"/>
      <c r="U9" s="289"/>
      <c r="V9" s="297"/>
      <c r="W9" s="297"/>
      <c r="X9" s="297"/>
      <c r="Y9" s="297"/>
      <c r="Z9" s="297"/>
      <c r="AA9" s="255" t="str">
        <f>'4. Desktop Study'!$Q$15</f>
        <v>No</v>
      </c>
      <c r="AD9" s="95"/>
      <c r="AE9" s="95"/>
    </row>
    <row r="10" spans="1:31" s="65" customFormat="1" ht="159.5" x14ac:dyDescent="0.35">
      <c r="A10" s="5"/>
      <c r="B10" s="307"/>
      <c r="C10" s="307" t="s">
        <v>567</v>
      </c>
      <c r="D10" s="308" t="s">
        <v>553</v>
      </c>
      <c r="E10" s="309" t="s">
        <v>314</v>
      </c>
      <c r="F10" s="306" t="s">
        <v>568</v>
      </c>
      <c r="G10" s="275"/>
      <c r="H10" s="295"/>
      <c r="I10" s="310" t="s">
        <v>1048</v>
      </c>
      <c r="J10" s="274"/>
      <c r="K10" s="274"/>
      <c r="L10" s="274"/>
      <c r="M10" s="274"/>
      <c r="N10" s="296" t="s">
        <v>1046</v>
      </c>
      <c r="O10" s="298"/>
      <c r="P10" s="298"/>
      <c r="Q10" s="289"/>
      <c r="R10" s="289"/>
      <c r="S10" s="289"/>
      <c r="T10" s="289"/>
      <c r="U10" s="289"/>
      <c r="V10" s="297"/>
      <c r="W10" s="297"/>
      <c r="X10" s="297"/>
      <c r="Y10" s="297"/>
      <c r="Z10" s="297"/>
      <c r="AA10" s="255" t="str">
        <f>'4. Desktop Study'!$Q$16</f>
        <v>No</v>
      </c>
      <c r="AD10" s="95"/>
      <c r="AE10" s="95"/>
    </row>
    <row r="11" spans="1:31" s="65" customFormat="1" ht="145" x14ac:dyDescent="0.35">
      <c r="A11" s="5"/>
      <c r="B11" s="307"/>
      <c r="C11" s="307" t="s">
        <v>570</v>
      </c>
      <c r="D11" s="308" t="s">
        <v>553</v>
      </c>
      <c r="E11" s="309" t="s">
        <v>314</v>
      </c>
      <c r="F11" s="306" t="s">
        <v>571</v>
      </c>
      <c r="G11" s="275"/>
      <c r="H11" s="295"/>
      <c r="I11" s="310" t="s">
        <v>1049</v>
      </c>
      <c r="J11" s="274"/>
      <c r="K11" s="274"/>
      <c r="L11" s="274"/>
      <c r="M11" s="274"/>
      <c r="N11" s="296" t="s">
        <v>1046</v>
      </c>
      <c r="O11" s="298"/>
      <c r="P11" s="298"/>
      <c r="Q11" s="289"/>
      <c r="R11" s="289"/>
      <c r="S11" s="289"/>
      <c r="T11" s="289"/>
      <c r="U11" s="289"/>
      <c r="V11" s="297"/>
      <c r="W11" s="297"/>
      <c r="X11" s="297"/>
      <c r="Y11" s="297"/>
      <c r="Z11" s="297"/>
      <c r="AA11" s="255" t="str">
        <f>'4. Desktop Study'!$Q$17</f>
        <v>No</v>
      </c>
      <c r="AD11" s="95"/>
      <c r="AE11" s="95"/>
    </row>
    <row r="12" spans="1:31" s="65" customFormat="1" x14ac:dyDescent="0.35">
      <c r="A12" s="5"/>
      <c r="B12" s="307" t="s">
        <v>1084</v>
      </c>
      <c r="C12" s="307" t="s">
        <v>573</v>
      </c>
      <c r="D12" s="308" t="s">
        <v>553</v>
      </c>
      <c r="E12" s="309" t="s">
        <v>314</v>
      </c>
      <c r="F12" s="306" t="s">
        <v>574</v>
      </c>
      <c r="G12" s="275"/>
      <c r="H12" s="295"/>
      <c r="I12" s="310"/>
      <c r="J12" s="274"/>
      <c r="K12" s="274"/>
      <c r="L12" s="274"/>
      <c r="M12" s="274"/>
      <c r="N12" s="289" t="s">
        <v>1050</v>
      </c>
      <c r="O12" s="255"/>
      <c r="P12" s="255"/>
      <c r="Q12" s="289" t="s">
        <v>993</v>
      </c>
      <c r="R12" s="289" t="s">
        <v>995</v>
      </c>
      <c r="S12" s="289"/>
      <c r="T12" s="289"/>
      <c r="U12" s="289"/>
      <c r="V12" s="297"/>
      <c r="W12" s="297"/>
      <c r="X12" s="297"/>
      <c r="Y12" s="297"/>
      <c r="Z12" s="297"/>
      <c r="AA12" s="255">
        <f>'4. Desktop Study'!$Q$18</f>
        <v>0</v>
      </c>
      <c r="AD12" s="95"/>
      <c r="AE12" s="95"/>
    </row>
    <row r="13" spans="1:31" s="65" customFormat="1" ht="78" customHeight="1" x14ac:dyDescent="0.35">
      <c r="A13" s="5"/>
      <c r="B13" s="294" t="s">
        <v>576</v>
      </c>
      <c r="C13" s="294" t="s">
        <v>576</v>
      </c>
      <c r="D13" s="289" t="s">
        <v>93</v>
      </c>
      <c r="E13" s="133" t="s">
        <v>314</v>
      </c>
      <c r="F13" s="104" t="s">
        <v>1051</v>
      </c>
      <c r="G13" s="104" t="s">
        <v>1052</v>
      </c>
      <c r="H13" s="289"/>
      <c r="I13" s="297" t="s">
        <v>1053</v>
      </c>
      <c r="J13" s="297"/>
      <c r="K13" s="297"/>
      <c r="L13" s="297"/>
      <c r="M13" s="297"/>
      <c r="N13" s="289" t="s">
        <v>1050</v>
      </c>
      <c r="O13" s="255"/>
      <c r="P13" s="255"/>
      <c r="Q13" s="289" t="s">
        <v>993</v>
      </c>
      <c r="R13" s="289" t="s">
        <v>995</v>
      </c>
      <c r="S13" s="289"/>
      <c r="T13" s="289"/>
      <c r="U13" s="289"/>
      <c r="V13" s="297"/>
      <c r="W13" s="297"/>
      <c r="X13" s="297"/>
      <c r="Y13" s="297"/>
      <c r="Z13" s="297"/>
      <c r="AA13" s="255">
        <f>'4. Desktop Study'!$Q$20</f>
        <v>0</v>
      </c>
      <c r="AD13" s="95"/>
      <c r="AE13" s="95"/>
    </row>
    <row r="14" spans="1:31" s="65" customFormat="1" ht="348" x14ac:dyDescent="0.35">
      <c r="A14" s="5"/>
      <c r="B14" s="307" t="s">
        <v>1054</v>
      </c>
      <c r="C14" s="294" t="s">
        <v>579</v>
      </c>
      <c r="D14" s="289" t="s">
        <v>93</v>
      </c>
      <c r="E14" s="133" t="s">
        <v>314</v>
      </c>
      <c r="F14" s="306" t="s">
        <v>1055</v>
      </c>
      <c r="G14" s="104" t="s">
        <v>1056</v>
      </c>
      <c r="H14" s="289"/>
      <c r="I14" s="297" t="s">
        <v>1057</v>
      </c>
      <c r="J14" s="297" t="s">
        <v>1058</v>
      </c>
      <c r="K14" s="297" t="s">
        <v>1059</v>
      </c>
      <c r="L14" s="297"/>
      <c r="M14" s="297"/>
      <c r="N14" s="289" t="s">
        <v>1050</v>
      </c>
      <c r="O14" s="255"/>
      <c r="P14" s="255"/>
      <c r="Q14" s="289" t="s">
        <v>993</v>
      </c>
      <c r="R14" s="289" t="s">
        <v>995</v>
      </c>
      <c r="S14" s="289"/>
      <c r="T14" s="289"/>
      <c r="U14" s="289"/>
      <c r="V14" s="297" t="s">
        <v>1060</v>
      </c>
      <c r="W14" s="297" t="s">
        <v>1061</v>
      </c>
      <c r="X14" s="297"/>
      <c r="Y14" s="297"/>
      <c r="Z14" s="297"/>
      <c r="AA14" s="255">
        <f>'4. Desktop Study'!$Q$21</f>
        <v>0</v>
      </c>
      <c r="AE14" s="95"/>
    </row>
    <row r="15" spans="1:31" s="64" customFormat="1" x14ac:dyDescent="0.35">
      <c r="A15" s="273" t="s">
        <v>1062</v>
      </c>
      <c r="B15" s="367" t="s">
        <v>1063</v>
      </c>
      <c r="C15" s="367" t="s">
        <v>584</v>
      </c>
      <c r="D15" s="289" t="s">
        <v>93</v>
      </c>
      <c r="E15" s="133"/>
      <c r="F15" s="104" t="s">
        <v>585</v>
      </c>
      <c r="G15" s="104"/>
      <c r="H15" s="367"/>
      <c r="I15" s="367"/>
      <c r="J15" s="367"/>
      <c r="K15" s="367"/>
      <c r="L15" s="367"/>
      <c r="M15" s="367"/>
      <c r="N15" s="289" t="s">
        <v>1050</v>
      </c>
      <c r="O15" s="255"/>
      <c r="P15" s="255"/>
      <c r="Q15" s="289" t="s">
        <v>993</v>
      </c>
      <c r="R15" s="289" t="s">
        <v>995</v>
      </c>
      <c r="S15" s="367"/>
      <c r="T15" s="367"/>
      <c r="U15" s="367"/>
      <c r="V15" s="104"/>
      <c r="W15" s="104"/>
      <c r="X15" s="104"/>
      <c r="Y15" s="104"/>
      <c r="Z15" s="104"/>
      <c r="AA15" s="255">
        <f>'4. Desktop Study'!$Q$22</f>
        <v>0</v>
      </c>
      <c r="AB15" s="95"/>
      <c r="AC15" s="95"/>
      <c r="AD15" s="95"/>
      <c r="AE15" s="95"/>
    </row>
    <row r="16" spans="1:31" s="64" customFormat="1" ht="348" x14ac:dyDescent="0.35">
      <c r="A16" s="5"/>
      <c r="B16" s="212" t="s">
        <v>1064</v>
      </c>
      <c r="C16" s="367" t="s">
        <v>586</v>
      </c>
      <c r="D16" s="289" t="s">
        <v>93</v>
      </c>
      <c r="E16" s="133" t="s">
        <v>314</v>
      </c>
      <c r="F16" s="104" t="s">
        <v>587</v>
      </c>
      <c r="G16" s="104"/>
      <c r="H16" s="367"/>
      <c r="I16" s="104" t="s">
        <v>1065</v>
      </c>
      <c r="J16" s="104" t="s">
        <v>1066</v>
      </c>
      <c r="K16" s="104"/>
      <c r="L16" s="104"/>
      <c r="M16" s="104"/>
      <c r="N16" s="367" t="s">
        <v>1067</v>
      </c>
      <c r="O16" s="255"/>
      <c r="P16" s="255"/>
      <c r="Q16" s="289"/>
      <c r="R16" s="289"/>
      <c r="S16" s="367"/>
      <c r="T16" s="367"/>
      <c r="U16" s="367"/>
      <c r="V16" s="104" t="s">
        <v>1068</v>
      </c>
      <c r="W16" s="104" t="s">
        <v>1069</v>
      </c>
      <c r="X16" s="104"/>
      <c r="Y16" s="104"/>
      <c r="Z16" s="104"/>
      <c r="AA16" s="255">
        <f>'4. Desktop Study'!$Q$23</f>
        <v>0</v>
      </c>
      <c r="AB16" s="95"/>
      <c r="AC16" s="95"/>
      <c r="AD16" s="95"/>
      <c r="AE16" s="95"/>
    </row>
    <row r="17" spans="1:27" s="64" customFormat="1" ht="29" x14ac:dyDescent="0.35">
      <c r="A17" s="5"/>
      <c r="B17" s="367" t="s">
        <v>586</v>
      </c>
      <c r="C17" s="367" t="s">
        <v>589</v>
      </c>
      <c r="D17" s="289" t="s">
        <v>93</v>
      </c>
      <c r="E17" s="133" t="s">
        <v>314</v>
      </c>
      <c r="F17" s="104" t="s">
        <v>216</v>
      </c>
      <c r="G17" s="104"/>
      <c r="H17" s="367"/>
      <c r="I17" s="367"/>
      <c r="J17" s="367"/>
      <c r="K17" s="367"/>
      <c r="L17" s="367"/>
      <c r="M17" s="367"/>
      <c r="N17" s="367" t="s">
        <v>1070</v>
      </c>
      <c r="O17" s="255">
        <v>1</v>
      </c>
      <c r="P17" s="255"/>
      <c r="Q17" s="367"/>
      <c r="R17" s="367"/>
      <c r="S17" s="367"/>
      <c r="T17" s="367"/>
      <c r="U17" s="367"/>
      <c r="V17" s="104" t="s">
        <v>1071</v>
      </c>
      <c r="W17" s="344" t="s">
        <v>1072</v>
      </c>
      <c r="X17" s="104"/>
      <c r="Y17" s="104"/>
      <c r="Z17" s="104"/>
      <c r="AA17" s="255">
        <f>'4. Desktop Study'!$Q$24</f>
        <v>0</v>
      </c>
    </row>
    <row r="18" spans="1:27" s="64" customFormat="1" ht="145" x14ac:dyDescent="0.35">
      <c r="A18" s="5"/>
      <c r="B18" s="367" t="s">
        <v>1073</v>
      </c>
      <c r="C18" s="367" t="s">
        <v>594</v>
      </c>
      <c r="D18" s="289" t="s">
        <v>93</v>
      </c>
      <c r="E18" s="133"/>
      <c r="F18" s="104" t="s">
        <v>595</v>
      </c>
      <c r="G18" s="104"/>
      <c r="H18" s="367"/>
      <c r="I18" s="104" t="s">
        <v>1074</v>
      </c>
      <c r="J18" s="104"/>
      <c r="K18" s="104"/>
      <c r="L18" s="104"/>
      <c r="M18" s="104"/>
      <c r="N18" s="289" t="s">
        <v>1050</v>
      </c>
      <c r="O18" s="255"/>
      <c r="P18" s="255"/>
      <c r="Q18" s="289" t="s">
        <v>993</v>
      </c>
      <c r="R18" s="289" t="s">
        <v>995</v>
      </c>
      <c r="S18" s="367"/>
      <c r="T18" s="367"/>
      <c r="U18" s="367"/>
      <c r="V18" s="104" t="s">
        <v>1075</v>
      </c>
      <c r="W18" s="104" t="s">
        <v>1076</v>
      </c>
      <c r="X18" s="104"/>
      <c r="Y18" s="104"/>
      <c r="Z18" s="104"/>
      <c r="AA18" s="255">
        <f>'4. Desktop Study'!$Q$25</f>
        <v>0</v>
      </c>
    </row>
    <row r="19" spans="1:27" s="64" customFormat="1" ht="159.5" x14ac:dyDescent="0.35">
      <c r="A19" s="5"/>
      <c r="B19" s="367" t="s">
        <v>1077</v>
      </c>
      <c r="C19" s="367" t="s">
        <v>599</v>
      </c>
      <c r="D19" s="289" t="s">
        <v>93</v>
      </c>
      <c r="E19" s="133"/>
      <c r="F19" s="104" t="s">
        <v>1078</v>
      </c>
      <c r="G19" s="104" t="s">
        <v>1079</v>
      </c>
      <c r="H19" s="367"/>
      <c r="I19" s="104" t="s">
        <v>1080</v>
      </c>
      <c r="J19" s="104"/>
      <c r="K19" s="104"/>
      <c r="L19" s="104"/>
      <c r="M19" s="104"/>
      <c r="N19" s="289" t="s">
        <v>1050</v>
      </c>
      <c r="O19" s="255"/>
      <c r="P19" s="255"/>
      <c r="Q19" s="289" t="s">
        <v>993</v>
      </c>
      <c r="R19" s="289" t="s">
        <v>995</v>
      </c>
      <c r="S19" s="367"/>
      <c r="T19" s="367"/>
      <c r="U19" s="367"/>
      <c r="V19" s="104"/>
      <c r="W19" s="104"/>
      <c r="X19" s="104"/>
      <c r="Y19" s="104"/>
      <c r="Z19" s="104"/>
      <c r="AA19" s="255">
        <f>'4. Desktop Study'!$Q$26</f>
        <v>0</v>
      </c>
    </row>
    <row r="20" spans="1:27" s="64" customFormat="1" x14ac:dyDescent="0.35">
      <c r="A20" s="5"/>
      <c r="B20" s="367" t="s">
        <v>1081</v>
      </c>
      <c r="C20" s="367" t="s">
        <v>601</v>
      </c>
      <c r="D20" s="289" t="s">
        <v>93</v>
      </c>
      <c r="E20" s="133" t="s">
        <v>314</v>
      </c>
      <c r="F20" s="104" t="s">
        <v>220</v>
      </c>
      <c r="G20" s="104"/>
      <c r="H20" s="367"/>
      <c r="I20" s="367"/>
      <c r="J20" s="367"/>
      <c r="K20" s="367"/>
      <c r="L20" s="367"/>
      <c r="M20" s="367"/>
      <c r="N20" s="367" t="s">
        <v>1070</v>
      </c>
      <c r="O20" s="255">
        <v>1</v>
      </c>
      <c r="P20" s="255"/>
      <c r="Q20" s="367"/>
      <c r="R20" s="367"/>
      <c r="S20" s="367"/>
      <c r="T20" s="367"/>
      <c r="U20" s="367"/>
      <c r="V20" s="104"/>
      <c r="W20" s="104"/>
      <c r="X20" s="104"/>
      <c r="Y20" s="104"/>
      <c r="Z20" s="104"/>
      <c r="AA20" s="255">
        <f>'4. Desktop Study'!$Q$27</f>
        <v>0</v>
      </c>
    </row>
    <row r="21" spans="1:27" s="64" customFormat="1" x14ac:dyDescent="0.35">
      <c r="A21" s="5"/>
      <c r="B21" s="367" t="s">
        <v>618</v>
      </c>
      <c r="C21" s="367" t="s">
        <v>602</v>
      </c>
      <c r="D21" s="289" t="s">
        <v>93</v>
      </c>
      <c r="E21" s="133" t="s">
        <v>314</v>
      </c>
      <c r="F21" s="104" t="s">
        <v>603</v>
      </c>
      <c r="G21" s="104"/>
      <c r="H21" s="367"/>
      <c r="I21" s="367"/>
      <c r="J21" s="367"/>
      <c r="K21" s="367"/>
      <c r="L21" s="367"/>
      <c r="M21" s="367"/>
      <c r="N21" s="367" t="s">
        <v>1070</v>
      </c>
      <c r="O21" s="255">
        <v>1</v>
      </c>
      <c r="P21" s="255"/>
      <c r="Q21" s="367"/>
      <c r="R21" s="367"/>
      <c r="S21" s="367"/>
      <c r="T21" s="367"/>
      <c r="U21" s="367"/>
      <c r="V21" s="104"/>
      <c r="W21" s="104"/>
      <c r="X21" s="104"/>
      <c r="Y21" s="104"/>
      <c r="Z21" s="104"/>
      <c r="AA21" s="255">
        <f>'4. Desktop Study'!$Q$28</f>
        <v>0</v>
      </c>
    </row>
    <row r="22" spans="1:27" s="64" customFormat="1" x14ac:dyDescent="0.35">
      <c r="A22" s="5"/>
      <c r="B22" s="367" t="s">
        <v>621</v>
      </c>
      <c r="C22" s="367" t="s">
        <v>604</v>
      </c>
      <c r="D22" s="289" t="s">
        <v>93</v>
      </c>
      <c r="E22" s="133" t="s">
        <v>314</v>
      </c>
      <c r="F22" s="104" t="s">
        <v>210</v>
      </c>
      <c r="G22" s="104"/>
      <c r="H22" s="367"/>
      <c r="I22" s="367"/>
      <c r="J22" s="367"/>
      <c r="K22" s="367"/>
      <c r="L22" s="367"/>
      <c r="M22" s="367"/>
      <c r="N22" s="367" t="s">
        <v>1070</v>
      </c>
      <c r="O22" s="255">
        <v>1</v>
      </c>
      <c r="P22" s="255"/>
      <c r="Q22" s="367"/>
      <c r="R22" s="367"/>
      <c r="S22" s="367"/>
      <c r="T22" s="367"/>
      <c r="U22" s="367"/>
      <c r="V22" s="104"/>
      <c r="W22" s="104"/>
      <c r="X22" s="104"/>
      <c r="Y22" s="104"/>
      <c r="Z22" s="104"/>
      <c r="AA22" s="255">
        <f>'4. Desktop Study'!$Q$29</f>
        <v>0</v>
      </c>
    </row>
    <row r="23" spans="1:27" s="64" customFormat="1" x14ac:dyDescent="0.35">
      <c r="A23" s="5"/>
      <c r="B23" s="367" t="s">
        <v>624</v>
      </c>
      <c r="C23" s="367" t="s">
        <v>605</v>
      </c>
      <c r="D23" s="289" t="s">
        <v>93</v>
      </c>
      <c r="E23" s="133" t="s">
        <v>314</v>
      </c>
      <c r="F23" s="104" t="s">
        <v>606</v>
      </c>
      <c r="G23" s="104"/>
      <c r="H23" s="367"/>
      <c r="I23" s="367"/>
      <c r="J23" s="367"/>
      <c r="K23" s="367"/>
      <c r="L23" s="367"/>
      <c r="M23" s="367"/>
      <c r="N23" s="367" t="s">
        <v>1070</v>
      </c>
      <c r="O23" s="255">
        <v>1</v>
      </c>
      <c r="P23" s="255"/>
      <c r="Q23" s="367"/>
      <c r="R23" s="367"/>
      <c r="S23" s="367"/>
      <c r="T23" s="367"/>
      <c r="U23" s="367"/>
      <c r="V23" s="104"/>
      <c r="W23" s="104"/>
      <c r="X23" s="104"/>
      <c r="Y23" s="104"/>
      <c r="Z23" s="104"/>
      <c r="AA23" s="255">
        <f>'4. Desktop Study'!$Q$30</f>
        <v>0</v>
      </c>
    </row>
    <row r="24" spans="1:27" s="64" customFormat="1" x14ac:dyDescent="0.35">
      <c r="A24" s="5"/>
      <c r="B24" s="367" t="s">
        <v>630</v>
      </c>
      <c r="C24" s="367" t="s">
        <v>607</v>
      </c>
      <c r="D24" s="289" t="s">
        <v>93</v>
      </c>
      <c r="E24" s="133" t="s">
        <v>314</v>
      </c>
      <c r="F24" s="104" t="s">
        <v>608</v>
      </c>
      <c r="G24" s="104"/>
      <c r="H24" s="367"/>
      <c r="I24" s="367"/>
      <c r="J24" s="367"/>
      <c r="K24" s="367"/>
      <c r="L24" s="367"/>
      <c r="M24" s="367"/>
      <c r="N24" s="367" t="s">
        <v>1070</v>
      </c>
      <c r="O24" s="255">
        <v>1</v>
      </c>
      <c r="P24" s="255"/>
      <c r="Q24" s="367"/>
      <c r="R24" s="367"/>
      <c r="S24" s="367"/>
      <c r="T24" s="367"/>
      <c r="U24" s="367"/>
      <c r="V24" s="104"/>
      <c r="W24" s="104"/>
      <c r="X24" s="104"/>
      <c r="Y24" s="104"/>
      <c r="Z24" s="104"/>
      <c r="AA24" s="255">
        <f>'4. Desktop Study'!$Q$31</f>
        <v>0</v>
      </c>
    </row>
    <row r="25" spans="1:27" s="64" customFormat="1" x14ac:dyDescent="0.35">
      <c r="A25" s="5"/>
      <c r="B25" s="367" t="s">
        <v>634</v>
      </c>
      <c r="C25" s="367" t="s">
        <v>609</v>
      </c>
      <c r="D25" s="289" t="s">
        <v>93</v>
      </c>
      <c r="E25" s="133" t="s">
        <v>314</v>
      </c>
      <c r="F25" s="104" t="s">
        <v>610</v>
      </c>
      <c r="G25" s="104"/>
      <c r="H25" s="367"/>
      <c r="I25" s="367"/>
      <c r="J25" s="367"/>
      <c r="K25" s="367"/>
      <c r="L25" s="367"/>
      <c r="M25" s="367"/>
      <c r="N25" s="367" t="s">
        <v>1070</v>
      </c>
      <c r="O25" s="255">
        <v>1</v>
      </c>
      <c r="P25" s="255"/>
      <c r="Q25" s="367"/>
      <c r="R25" s="367"/>
      <c r="S25" s="367"/>
      <c r="T25" s="367"/>
      <c r="U25" s="367"/>
      <c r="V25" s="104"/>
      <c r="W25" s="104"/>
      <c r="X25" s="104"/>
      <c r="Y25" s="104"/>
      <c r="Z25" s="104"/>
      <c r="AA25" s="255">
        <f>'4. Desktop Study'!$Q$32</f>
        <v>0</v>
      </c>
    </row>
    <row r="26" spans="1:27" s="64" customFormat="1" x14ac:dyDescent="0.35">
      <c r="A26" s="5"/>
      <c r="B26" s="367" t="s">
        <v>640</v>
      </c>
      <c r="C26" s="367" t="s">
        <v>611</v>
      </c>
      <c r="D26" s="289" t="s">
        <v>93</v>
      </c>
      <c r="E26" s="133" t="s">
        <v>314</v>
      </c>
      <c r="F26" s="104" t="s">
        <v>612</v>
      </c>
      <c r="G26" s="104"/>
      <c r="H26" s="367"/>
      <c r="I26" s="367" t="s">
        <v>1082</v>
      </c>
      <c r="J26" s="367" t="s">
        <v>1083</v>
      </c>
      <c r="K26" s="367"/>
      <c r="L26" s="367"/>
      <c r="M26" s="367"/>
      <c r="N26" s="367" t="s">
        <v>1070</v>
      </c>
      <c r="O26" s="255">
        <v>1</v>
      </c>
      <c r="P26" s="255"/>
      <c r="Q26" s="367"/>
      <c r="R26" s="367"/>
      <c r="S26" s="367"/>
      <c r="T26" s="367"/>
      <c r="U26" s="367"/>
      <c r="V26" s="104"/>
      <c r="W26" s="104"/>
      <c r="X26" s="104"/>
      <c r="Y26" s="104"/>
      <c r="Z26" s="104"/>
      <c r="AA26" s="255">
        <f>'4. Desktop Study'!$Q$33</f>
        <v>0</v>
      </c>
    </row>
    <row r="27" spans="1:27" s="95" customFormat="1" x14ac:dyDescent="0.35">
      <c r="A27" s="5"/>
      <c r="B27" s="367" t="s">
        <v>1084</v>
      </c>
      <c r="C27" s="367" t="s">
        <v>613</v>
      </c>
      <c r="D27" s="308" t="s">
        <v>93</v>
      </c>
      <c r="E27" s="309" t="s">
        <v>314</v>
      </c>
      <c r="F27" s="306" t="s">
        <v>614</v>
      </c>
      <c r="G27" s="275"/>
      <c r="H27" s="283"/>
      <c r="I27" s="283"/>
      <c r="J27" s="283"/>
      <c r="K27" s="283"/>
      <c r="L27" s="283"/>
      <c r="M27" s="283"/>
      <c r="N27" s="290" t="s">
        <v>1046</v>
      </c>
      <c r="O27" s="298">
        <v>1</v>
      </c>
      <c r="P27" s="298"/>
      <c r="Q27" s="283"/>
      <c r="R27" s="283"/>
      <c r="S27" s="367"/>
      <c r="T27" s="367"/>
      <c r="U27" s="367"/>
      <c r="V27" s="104"/>
      <c r="W27" s="104"/>
      <c r="X27" s="104"/>
      <c r="Y27" s="104"/>
      <c r="Z27" s="104"/>
      <c r="AA27" s="255" t="str">
        <f>'4. Desktop Study'!$Q$34</f>
        <v>No</v>
      </c>
    </row>
    <row r="28" spans="1:27" s="95" customFormat="1" x14ac:dyDescent="0.35">
      <c r="A28" s="5"/>
      <c r="B28" s="367" t="s">
        <v>1084</v>
      </c>
      <c r="C28" s="367" t="s">
        <v>615</v>
      </c>
      <c r="D28" s="308" t="s">
        <v>93</v>
      </c>
      <c r="E28" s="309" t="s">
        <v>314</v>
      </c>
      <c r="F28" s="306" t="s">
        <v>616</v>
      </c>
      <c r="G28" s="275"/>
      <c r="H28" s="283"/>
      <c r="I28" s="283"/>
      <c r="J28" s="283"/>
      <c r="K28" s="283"/>
      <c r="L28" s="283"/>
      <c r="M28" s="283"/>
      <c r="N28" s="367" t="s">
        <v>1070</v>
      </c>
      <c r="O28" s="298">
        <v>1</v>
      </c>
      <c r="P28" s="298"/>
      <c r="Q28" s="283"/>
      <c r="R28" s="283"/>
      <c r="S28" s="367"/>
      <c r="T28" s="367"/>
      <c r="U28" s="367"/>
      <c r="V28" s="104"/>
      <c r="W28" s="104"/>
      <c r="X28" s="104"/>
      <c r="Y28" s="104"/>
      <c r="Z28" s="104"/>
      <c r="AA28" s="255">
        <f>'4. Desktop Study'!$Q$35</f>
        <v>0</v>
      </c>
    </row>
    <row r="29" spans="1:27" s="64" customFormat="1" ht="232" x14ac:dyDescent="0.35">
      <c r="A29" s="5"/>
      <c r="B29" s="367" t="s">
        <v>643</v>
      </c>
      <c r="C29" s="367" t="s">
        <v>618</v>
      </c>
      <c r="D29" s="289" t="s">
        <v>93</v>
      </c>
      <c r="E29" s="133" t="s">
        <v>314</v>
      </c>
      <c r="F29" s="306" t="s">
        <v>619</v>
      </c>
      <c r="G29" s="104"/>
      <c r="H29" s="367"/>
      <c r="I29" s="104" t="s">
        <v>1085</v>
      </c>
      <c r="J29" s="104" t="s">
        <v>1086</v>
      </c>
      <c r="K29" s="104" t="s">
        <v>1087</v>
      </c>
      <c r="L29" s="104"/>
      <c r="M29" s="104"/>
      <c r="N29" s="289" t="s">
        <v>1050</v>
      </c>
      <c r="O29" s="255"/>
      <c r="P29" s="255"/>
      <c r="Q29" s="289" t="s">
        <v>993</v>
      </c>
      <c r="R29" s="289" t="s">
        <v>995</v>
      </c>
      <c r="S29" s="367"/>
      <c r="T29" s="367"/>
      <c r="U29" s="367"/>
      <c r="V29" s="104"/>
      <c r="W29" s="104"/>
      <c r="X29" s="104"/>
      <c r="Y29" s="104"/>
      <c r="Z29" s="104"/>
      <c r="AA29" s="255">
        <f>'4. Desktop Study'!$Q$36</f>
        <v>0</v>
      </c>
    </row>
    <row r="30" spans="1:27" s="64" customFormat="1" ht="362.5" x14ac:dyDescent="0.35">
      <c r="A30" s="5"/>
      <c r="B30" s="367" t="s">
        <v>646</v>
      </c>
      <c r="C30" s="367" t="s">
        <v>621</v>
      </c>
      <c r="D30" s="289" t="s">
        <v>93</v>
      </c>
      <c r="E30" s="133" t="s">
        <v>314</v>
      </c>
      <c r="F30" s="104" t="s">
        <v>1088</v>
      </c>
      <c r="G30" s="104" t="s">
        <v>1089</v>
      </c>
      <c r="H30" s="367"/>
      <c r="I30" s="104" t="s">
        <v>1090</v>
      </c>
      <c r="J30" s="104" t="s">
        <v>1091</v>
      </c>
      <c r="K30" s="367" t="s">
        <v>1082</v>
      </c>
      <c r="L30" s="367" t="s">
        <v>1083</v>
      </c>
      <c r="M30" s="104"/>
      <c r="N30" s="289" t="s">
        <v>1050</v>
      </c>
      <c r="O30" s="255"/>
      <c r="P30" s="255"/>
      <c r="Q30" s="289" t="s">
        <v>993</v>
      </c>
      <c r="R30" s="289" t="s">
        <v>995</v>
      </c>
      <c r="S30" s="367"/>
      <c r="T30" s="367"/>
      <c r="U30" s="367"/>
      <c r="V30" s="104"/>
      <c r="W30" s="104"/>
      <c r="X30" s="104"/>
      <c r="Y30" s="104"/>
      <c r="Z30" s="104"/>
      <c r="AA30" s="255">
        <f>'4. Desktop Study'!$Q$37</f>
        <v>0</v>
      </c>
    </row>
    <row r="31" spans="1:27" s="64" customFormat="1" ht="391.5" x14ac:dyDescent="0.35">
      <c r="A31" s="5"/>
      <c r="B31" s="367" t="s">
        <v>637</v>
      </c>
      <c r="C31" s="367" t="s">
        <v>624</v>
      </c>
      <c r="D31" s="289" t="s">
        <v>93</v>
      </c>
      <c r="E31" s="133" t="s">
        <v>314</v>
      </c>
      <c r="F31" s="104" t="s">
        <v>1092</v>
      </c>
      <c r="G31" s="306" t="s">
        <v>1093</v>
      </c>
      <c r="H31" s="367"/>
      <c r="I31" s="104" t="s">
        <v>1094</v>
      </c>
      <c r="J31" s="104" t="s">
        <v>1095</v>
      </c>
      <c r="K31" s="104"/>
      <c r="L31" s="104"/>
      <c r="M31" s="104"/>
      <c r="N31" s="289" t="s">
        <v>1050</v>
      </c>
      <c r="O31" s="255"/>
      <c r="P31" s="255"/>
      <c r="Q31" s="289" t="s">
        <v>993</v>
      </c>
      <c r="R31" s="289" t="s">
        <v>995</v>
      </c>
      <c r="S31" s="367"/>
      <c r="T31" s="367"/>
      <c r="U31" s="367"/>
      <c r="V31" s="104"/>
      <c r="W31" s="104"/>
      <c r="X31" s="104"/>
      <c r="Y31" s="104"/>
      <c r="Z31" s="104"/>
      <c r="AA31" s="255">
        <f>'4. Desktop Study'!$Q$38</f>
        <v>0</v>
      </c>
    </row>
    <row r="32" spans="1:27" s="64" customFormat="1" ht="362.5" x14ac:dyDescent="0.35">
      <c r="A32" s="5"/>
      <c r="B32" s="367" t="s">
        <v>1096</v>
      </c>
      <c r="C32" s="367" t="s">
        <v>630</v>
      </c>
      <c r="D32" s="367" t="s">
        <v>628</v>
      </c>
      <c r="E32" s="133" t="s">
        <v>314</v>
      </c>
      <c r="F32" s="306" t="s">
        <v>1097</v>
      </c>
      <c r="G32" s="104" t="s">
        <v>1098</v>
      </c>
      <c r="H32" s="367"/>
      <c r="I32" s="104" t="s">
        <v>1099</v>
      </c>
      <c r="J32" s="104" t="s">
        <v>1100</v>
      </c>
      <c r="K32" s="104" t="s">
        <v>1101</v>
      </c>
      <c r="L32" s="104"/>
      <c r="M32" s="104"/>
      <c r="N32" s="289" t="s">
        <v>1050</v>
      </c>
      <c r="O32" s="255"/>
      <c r="P32" s="255"/>
      <c r="Q32" s="289" t="s">
        <v>993</v>
      </c>
      <c r="R32" s="289" t="s">
        <v>995</v>
      </c>
      <c r="S32" s="367"/>
      <c r="T32" s="367"/>
      <c r="U32" s="367"/>
      <c r="V32" s="104"/>
      <c r="W32" s="104"/>
      <c r="X32" s="104"/>
      <c r="Y32" s="104"/>
      <c r="Z32" s="104"/>
      <c r="AA32" s="255">
        <f>'4. Desktop Study'!$Q$40</f>
        <v>0</v>
      </c>
    </row>
    <row r="33" spans="1:27" s="64" customFormat="1" ht="130.5" x14ac:dyDescent="0.35">
      <c r="A33" s="5"/>
      <c r="B33" s="367" t="s">
        <v>650</v>
      </c>
      <c r="C33" s="367" t="s">
        <v>634</v>
      </c>
      <c r="D33" s="367" t="s">
        <v>632</v>
      </c>
      <c r="E33" s="133" t="s">
        <v>314</v>
      </c>
      <c r="F33" s="306" t="s">
        <v>635</v>
      </c>
      <c r="G33" s="104"/>
      <c r="H33" s="367"/>
      <c r="I33" s="104" t="s">
        <v>1102</v>
      </c>
      <c r="J33" s="104" t="s">
        <v>1103</v>
      </c>
      <c r="K33" s="104"/>
      <c r="L33" s="104"/>
      <c r="M33" s="104"/>
      <c r="N33" s="289" t="s">
        <v>1050</v>
      </c>
      <c r="O33" s="255"/>
      <c r="P33" s="255"/>
      <c r="Q33" s="289" t="s">
        <v>993</v>
      </c>
      <c r="R33" s="289" t="s">
        <v>995</v>
      </c>
      <c r="S33" s="367"/>
      <c r="T33" s="367"/>
      <c r="U33" s="367"/>
      <c r="V33" s="104"/>
      <c r="W33" s="104"/>
      <c r="X33" s="104"/>
      <c r="Y33" s="104"/>
      <c r="Z33" s="104"/>
      <c r="AA33" s="255">
        <f>'4. Desktop Study'!$Q$42</f>
        <v>0</v>
      </c>
    </row>
    <row r="34" spans="1:27" s="64" customFormat="1" ht="261" x14ac:dyDescent="0.35">
      <c r="A34" s="278" t="s">
        <v>1104</v>
      </c>
      <c r="B34" s="367" t="s">
        <v>678</v>
      </c>
      <c r="C34" s="367" t="s">
        <v>637</v>
      </c>
      <c r="D34" s="367" t="s">
        <v>632</v>
      </c>
      <c r="E34" s="133" t="s">
        <v>314</v>
      </c>
      <c r="F34" s="306" t="s">
        <v>638</v>
      </c>
      <c r="G34" s="104"/>
      <c r="H34" s="367"/>
      <c r="I34" s="106" t="s">
        <v>2188</v>
      </c>
      <c r="J34" s="106" t="s">
        <v>2189</v>
      </c>
      <c r="K34" s="104" t="s">
        <v>1105</v>
      </c>
      <c r="L34" s="104"/>
      <c r="M34" s="104"/>
      <c r="N34" s="289" t="s">
        <v>1050</v>
      </c>
      <c r="O34" s="255"/>
      <c r="P34" s="255"/>
      <c r="Q34" s="289" t="s">
        <v>993</v>
      </c>
      <c r="R34" s="289" t="s">
        <v>995</v>
      </c>
      <c r="S34" s="367"/>
      <c r="T34" s="367"/>
      <c r="U34" s="367"/>
      <c r="V34" s="104"/>
      <c r="W34" s="104"/>
      <c r="X34" s="104"/>
      <c r="Y34" s="104"/>
      <c r="Z34" s="104"/>
      <c r="AA34" s="255">
        <f>'4. Desktop Study'!$Q$43</f>
        <v>0</v>
      </c>
    </row>
    <row r="35" spans="1:27" s="64" customFormat="1" ht="159.5" x14ac:dyDescent="0.35">
      <c r="A35" s="5"/>
      <c r="B35" s="367" t="s">
        <v>665</v>
      </c>
      <c r="C35" s="367" t="s">
        <v>640</v>
      </c>
      <c r="D35" s="367" t="s">
        <v>632</v>
      </c>
      <c r="E35" s="133" t="s">
        <v>314</v>
      </c>
      <c r="F35" s="306" t="s">
        <v>1106</v>
      </c>
      <c r="G35" s="104" t="s">
        <v>1107</v>
      </c>
      <c r="H35" s="367"/>
      <c r="I35" s="104" t="s">
        <v>1108</v>
      </c>
      <c r="J35" s="104" t="s">
        <v>1109</v>
      </c>
      <c r="K35" s="104" t="s">
        <v>1110</v>
      </c>
      <c r="L35" s="104" t="s">
        <v>2190</v>
      </c>
      <c r="M35" s="104"/>
      <c r="N35" s="289" t="s">
        <v>1050</v>
      </c>
      <c r="O35" s="255"/>
      <c r="P35" s="255"/>
      <c r="Q35" s="289" t="s">
        <v>993</v>
      </c>
      <c r="R35" s="289" t="s">
        <v>995</v>
      </c>
      <c r="S35" s="367"/>
      <c r="T35" s="367"/>
      <c r="U35" s="367"/>
      <c r="V35" s="104"/>
      <c r="W35" s="104"/>
      <c r="X35" s="104"/>
      <c r="Y35" s="104"/>
      <c r="Z35" s="104"/>
      <c r="AA35" s="255">
        <f>'4. Desktop Study'!$Q$44</f>
        <v>0</v>
      </c>
    </row>
    <row r="36" spans="1:27" s="64" customFormat="1" ht="101.5" x14ac:dyDescent="0.35">
      <c r="A36" s="5"/>
      <c r="B36" s="367" t="s">
        <v>669</v>
      </c>
      <c r="C36" s="367" t="s">
        <v>643</v>
      </c>
      <c r="D36" s="367" t="s">
        <v>412</v>
      </c>
      <c r="E36" s="133" t="s">
        <v>314</v>
      </c>
      <c r="F36" s="306" t="s">
        <v>644</v>
      </c>
      <c r="G36" s="104"/>
      <c r="H36" s="367"/>
      <c r="I36" s="104" t="s">
        <v>1111</v>
      </c>
      <c r="J36" s="104" t="s">
        <v>1112</v>
      </c>
      <c r="K36" s="104" t="s">
        <v>1113</v>
      </c>
      <c r="L36" s="104"/>
      <c r="M36" s="104"/>
      <c r="N36" s="289" t="s">
        <v>1050</v>
      </c>
      <c r="O36" s="255"/>
      <c r="P36" s="255"/>
      <c r="Q36" s="289" t="s">
        <v>993</v>
      </c>
      <c r="R36" s="289" t="s">
        <v>995</v>
      </c>
      <c r="S36" s="367"/>
      <c r="T36" s="367"/>
      <c r="U36" s="367"/>
      <c r="V36" s="104"/>
      <c r="W36" s="104"/>
      <c r="X36" s="104"/>
      <c r="Y36" s="104"/>
      <c r="Z36" s="104"/>
      <c r="AA36" s="255">
        <f>'4. Desktop Study'!$Q$46</f>
        <v>0</v>
      </c>
    </row>
    <row r="37" spans="1:27" s="64" customFormat="1" ht="116" x14ac:dyDescent="0.35">
      <c r="A37" s="5"/>
      <c r="B37" s="367" t="s">
        <v>675</v>
      </c>
      <c r="C37" s="367" t="s">
        <v>646</v>
      </c>
      <c r="D37" s="367" t="s">
        <v>427</v>
      </c>
      <c r="E37" s="133" t="s">
        <v>314</v>
      </c>
      <c r="F37" s="306" t="s">
        <v>1114</v>
      </c>
      <c r="G37" s="104" t="s">
        <v>1115</v>
      </c>
      <c r="H37" s="367"/>
      <c r="I37" s="104" t="s">
        <v>1116</v>
      </c>
      <c r="J37" s="104" t="s">
        <v>1117</v>
      </c>
      <c r="K37" s="104"/>
      <c r="L37" s="104"/>
      <c r="M37" s="104"/>
      <c r="N37" s="289" t="s">
        <v>1050</v>
      </c>
      <c r="O37" s="255"/>
      <c r="P37" s="255"/>
      <c r="Q37" s="289" t="s">
        <v>993</v>
      </c>
      <c r="R37" s="289" t="s">
        <v>995</v>
      </c>
      <c r="S37" s="367"/>
      <c r="T37" s="367"/>
      <c r="U37" s="367"/>
      <c r="V37" s="104"/>
      <c r="W37" s="104"/>
      <c r="X37" s="104"/>
      <c r="Y37" s="104"/>
      <c r="Z37" s="104"/>
      <c r="AA37" s="255">
        <f>'4. Desktop Study'!$Q$48</f>
        <v>0</v>
      </c>
    </row>
    <row r="38" spans="1:27" s="95" customFormat="1" ht="333.5" x14ac:dyDescent="0.35">
      <c r="A38" s="5"/>
      <c r="B38" s="367"/>
      <c r="C38" s="367" t="s">
        <v>649</v>
      </c>
      <c r="D38" s="367" t="s">
        <v>648</v>
      </c>
      <c r="E38" s="263" t="s">
        <v>314</v>
      </c>
      <c r="F38" s="104" t="s">
        <v>2148</v>
      </c>
      <c r="G38" s="367"/>
      <c r="H38" s="367"/>
      <c r="I38" s="104" t="s">
        <v>2191</v>
      </c>
      <c r="J38" s="104" t="s">
        <v>1118</v>
      </c>
      <c r="K38" s="104" t="s">
        <v>1119</v>
      </c>
      <c r="L38" s="104" t="s">
        <v>1120</v>
      </c>
      <c r="M38" s="367"/>
      <c r="N38" s="289" t="s">
        <v>1050</v>
      </c>
      <c r="O38" s="255"/>
      <c r="P38" s="255"/>
      <c r="Q38" s="289" t="s">
        <v>993</v>
      </c>
      <c r="R38" s="289" t="s">
        <v>995</v>
      </c>
      <c r="S38" s="367"/>
      <c r="T38" s="367"/>
      <c r="U38" s="367"/>
      <c r="V38" s="104"/>
      <c r="W38" s="104"/>
      <c r="X38" s="104"/>
      <c r="Y38" s="104"/>
      <c r="Z38" s="104"/>
      <c r="AA38" s="255">
        <f>'4. Desktop Study'!$Q$50</f>
        <v>0</v>
      </c>
    </row>
    <row r="39" spans="1:27" s="64" customFormat="1" ht="333.5" x14ac:dyDescent="0.35">
      <c r="A39" s="5"/>
      <c r="B39" s="367"/>
      <c r="C39" s="367" t="s">
        <v>650</v>
      </c>
      <c r="D39" s="367" t="s">
        <v>648</v>
      </c>
      <c r="E39" s="133" t="s">
        <v>314</v>
      </c>
      <c r="F39" s="104" t="s">
        <v>651</v>
      </c>
      <c r="G39" s="104"/>
      <c r="H39" s="367"/>
      <c r="I39" s="104" t="s">
        <v>2191</v>
      </c>
      <c r="J39" s="104" t="s">
        <v>1118</v>
      </c>
      <c r="K39" s="104" t="s">
        <v>1119</v>
      </c>
      <c r="L39" s="104" t="s">
        <v>1120</v>
      </c>
      <c r="M39" s="104"/>
      <c r="N39" s="367" t="s">
        <v>1067</v>
      </c>
      <c r="O39" s="255"/>
      <c r="P39" s="255"/>
      <c r="Q39" s="367"/>
      <c r="R39" s="367"/>
      <c r="S39" s="367"/>
      <c r="T39" s="367"/>
      <c r="U39" s="367"/>
      <c r="V39" s="104"/>
      <c r="W39" s="104"/>
      <c r="X39" s="104"/>
      <c r="Y39" s="104"/>
      <c r="Z39" s="104"/>
      <c r="AA39" s="255">
        <f>'4. Desktop Study'!$Q$51</f>
        <v>0</v>
      </c>
    </row>
    <row r="40" spans="1:27" s="64" customFormat="1" x14ac:dyDescent="0.35">
      <c r="A40" s="5"/>
      <c r="B40" s="367" t="s">
        <v>684</v>
      </c>
      <c r="C40" s="367" t="s">
        <v>653</v>
      </c>
      <c r="D40" s="367" t="s">
        <v>648</v>
      </c>
      <c r="E40" s="133" t="s">
        <v>314</v>
      </c>
      <c r="F40" s="104" t="s">
        <v>654</v>
      </c>
      <c r="G40" s="104"/>
      <c r="H40" s="367"/>
      <c r="I40" s="367"/>
      <c r="J40" s="367"/>
      <c r="K40" s="367"/>
      <c r="L40" s="367"/>
      <c r="M40" s="367"/>
      <c r="N40" s="367" t="s">
        <v>1070</v>
      </c>
      <c r="O40" s="255">
        <v>2</v>
      </c>
      <c r="P40" s="255"/>
      <c r="Q40" s="367"/>
      <c r="R40" s="367"/>
      <c r="S40" s="367"/>
      <c r="T40" s="367"/>
      <c r="U40" s="367"/>
      <c r="V40" s="104"/>
      <c r="W40" s="104"/>
      <c r="X40" s="104"/>
      <c r="Y40" s="104"/>
      <c r="Z40" s="104"/>
      <c r="AA40" s="255">
        <f>'4. Desktop Study'!$Q$52</f>
        <v>0</v>
      </c>
    </row>
    <row r="41" spans="1:27" s="64" customFormat="1" x14ac:dyDescent="0.35">
      <c r="A41" s="5"/>
      <c r="B41" s="367" t="s">
        <v>687</v>
      </c>
      <c r="C41" s="367" t="s">
        <v>655</v>
      </c>
      <c r="D41" s="367" t="s">
        <v>648</v>
      </c>
      <c r="E41" s="133" t="s">
        <v>314</v>
      </c>
      <c r="F41" s="104" t="s">
        <v>656</v>
      </c>
      <c r="G41" s="104"/>
      <c r="H41" s="367"/>
      <c r="I41" s="367"/>
      <c r="J41" s="367"/>
      <c r="K41" s="367"/>
      <c r="L41" s="367"/>
      <c r="M41" s="367"/>
      <c r="N41" s="367" t="s">
        <v>1070</v>
      </c>
      <c r="O41" s="255">
        <v>2</v>
      </c>
      <c r="P41" s="255"/>
      <c r="Q41" s="367"/>
      <c r="R41" s="367"/>
      <c r="S41" s="367"/>
      <c r="T41" s="367"/>
      <c r="U41" s="367"/>
      <c r="V41" s="104"/>
      <c r="W41" s="104"/>
      <c r="X41" s="104"/>
      <c r="Y41" s="104"/>
      <c r="Z41" s="104"/>
      <c r="AA41" s="255">
        <f>'4. Desktop Study'!$Q$53</f>
        <v>0</v>
      </c>
    </row>
    <row r="42" spans="1:27" s="64" customFormat="1" x14ac:dyDescent="0.35">
      <c r="A42" s="5"/>
      <c r="B42" s="367" t="s">
        <v>690</v>
      </c>
      <c r="C42" s="367" t="s">
        <v>657</v>
      </c>
      <c r="D42" s="367" t="s">
        <v>648</v>
      </c>
      <c r="E42" s="133" t="s">
        <v>314</v>
      </c>
      <c r="F42" s="104" t="s">
        <v>658</v>
      </c>
      <c r="G42" s="104"/>
      <c r="H42" s="367"/>
      <c r="I42" s="104"/>
      <c r="J42" s="104"/>
      <c r="K42" s="104"/>
      <c r="L42" s="104"/>
      <c r="M42" s="104"/>
      <c r="N42" s="367" t="s">
        <v>1070</v>
      </c>
      <c r="O42" s="255">
        <v>2</v>
      </c>
      <c r="P42" s="255"/>
      <c r="Q42" s="367"/>
      <c r="R42" s="367"/>
      <c r="S42" s="367"/>
      <c r="T42" s="367"/>
      <c r="U42" s="367"/>
      <c r="V42" s="104"/>
      <c r="W42" s="104"/>
      <c r="X42" s="104"/>
      <c r="Y42" s="104"/>
      <c r="Z42" s="104"/>
      <c r="AA42" s="255">
        <f>'4. Desktop Study'!$Q$54</f>
        <v>0</v>
      </c>
    </row>
    <row r="43" spans="1:27" s="64" customFormat="1" x14ac:dyDescent="0.35">
      <c r="A43" s="5"/>
      <c r="B43" s="367" t="s">
        <v>1121</v>
      </c>
      <c r="C43" s="367" t="s">
        <v>659</v>
      </c>
      <c r="D43" s="367" t="s">
        <v>648</v>
      </c>
      <c r="E43" s="133" t="s">
        <v>314</v>
      </c>
      <c r="F43" s="104" t="s">
        <v>660</v>
      </c>
      <c r="G43" s="104"/>
      <c r="H43" s="367"/>
      <c r="I43" s="104"/>
      <c r="J43" s="104"/>
      <c r="K43" s="104"/>
      <c r="L43" s="104"/>
      <c r="M43" s="104"/>
      <c r="N43" s="367" t="s">
        <v>1070</v>
      </c>
      <c r="O43" s="255">
        <v>2</v>
      </c>
      <c r="P43" s="255"/>
      <c r="Q43" s="367"/>
      <c r="R43" s="367"/>
      <c r="S43" s="367"/>
      <c r="T43" s="367"/>
      <c r="U43" s="367"/>
      <c r="V43" s="104"/>
      <c r="W43" s="104"/>
      <c r="X43" s="104"/>
      <c r="Y43" s="104"/>
      <c r="Z43" s="104"/>
      <c r="AA43" s="255">
        <f>'4. Desktop Study'!$Q$55</f>
        <v>0</v>
      </c>
    </row>
    <row r="44" spans="1:27" s="64" customFormat="1" ht="29" x14ac:dyDescent="0.35">
      <c r="A44" s="5"/>
      <c r="B44" s="367" t="s">
        <v>694</v>
      </c>
      <c r="C44" s="367" t="s">
        <v>661</v>
      </c>
      <c r="D44" s="367" t="s">
        <v>648</v>
      </c>
      <c r="E44" s="133" t="s">
        <v>314</v>
      </c>
      <c r="F44" s="104" t="s">
        <v>662</v>
      </c>
      <c r="G44" s="104"/>
      <c r="H44" s="367"/>
      <c r="I44" s="104"/>
      <c r="J44" s="104"/>
      <c r="K44" s="104"/>
      <c r="L44" s="104"/>
      <c r="M44" s="104"/>
      <c r="N44" s="290" t="s">
        <v>1046</v>
      </c>
      <c r="O44" s="298">
        <v>2</v>
      </c>
      <c r="P44" s="298"/>
      <c r="Q44" s="367"/>
      <c r="R44" s="367"/>
      <c r="S44" s="367"/>
      <c r="T44" s="367"/>
      <c r="U44" s="367"/>
      <c r="V44" s="104"/>
      <c r="W44" s="104"/>
      <c r="X44" s="104"/>
      <c r="Y44" s="104"/>
      <c r="Z44" s="104"/>
      <c r="AA44" s="255" t="str">
        <f>'4. Desktop Study'!$Q$56</f>
        <v>No</v>
      </c>
    </row>
    <row r="45" spans="1:27" s="95" customFormat="1" x14ac:dyDescent="0.35">
      <c r="A45" s="5"/>
      <c r="B45" s="367"/>
      <c r="C45" s="367" t="s">
        <v>663</v>
      </c>
      <c r="D45" s="367" t="s">
        <v>648</v>
      </c>
      <c r="E45" s="133" t="s">
        <v>314</v>
      </c>
      <c r="F45" s="104" t="s">
        <v>616</v>
      </c>
      <c r="G45" s="104"/>
      <c r="H45" s="367"/>
      <c r="I45" s="104"/>
      <c r="J45" s="104"/>
      <c r="K45" s="104"/>
      <c r="L45" s="104"/>
      <c r="M45" s="104"/>
      <c r="N45" s="291" t="s">
        <v>1070</v>
      </c>
      <c r="O45" s="298">
        <v>2</v>
      </c>
      <c r="P45" s="298"/>
      <c r="Q45" s="367"/>
      <c r="R45" s="367"/>
      <c r="S45" s="367"/>
      <c r="T45" s="367"/>
      <c r="U45" s="367"/>
      <c r="V45" s="104"/>
      <c r="W45" s="104"/>
      <c r="X45" s="104"/>
      <c r="Y45" s="104"/>
      <c r="Z45" s="104"/>
      <c r="AA45" s="255">
        <f>'4. Desktop Study'!$Q$57</f>
        <v>0</v>
      </c>
    </row>
    <row r="46" spans="1:27" s="64" customFormat="1" ht="101.5" x14ac:dyDescent="0.35">
      <c r="A46" s="5"/>
      <c r="B46" s="367" t="s">
        <v>698</v>
      </c>
      <c r="C46" s="367" t="s">
        <v>665</v>
      </c>
      <c r="D46" s="367" t="s">
        <v>648</v>
      </c>
      <c r="E46" s="321" t="s">
        <v>667</v>
      </c>
      <c r="F46" s="104" t="s">
        <v>666</v>
      </c>
      <c r="G46" s="104"/>
      <c r="H46" s="367"/>
      <c r="I46" s="19" t="s">
        <v>1122</v>
      </c>
      <c r="J46" s="104"/>
      <c r="K46" s="104"/>
      <c r="L46" s="104"/>
      <c r="M46" s="104"/>
      <c r="N46" s="289" t="s">
        <v>1050</v>
      </c>
      <c r="O46" s="255"/>
      <c r="P46" s="255"/>
      <c r="Q46" s="289" t="s">
        <v>993</v>
      </c>
      <c r="R46" s="289" t="s">
        <v>995</v>
      </c>
      <c r="S46" s="367"/>
      <c r="T46" s="367"/>
      <c r="U46" s="367"/>
      <c r="V46" s="104"/>
      <c r="W46" s="104"/>
      <c r="X46" s="104"/>
      <c r="Y46" s="104"/>
      <c r="Z46" s="104"/>
      <c r="AA46" s="255">
        <f>'4. Desktop Study'!$Q$58</f>
        <v>0</v>
      </c>
    </row>
    <row r="47" spans="1:27" s="64" customFormat="1" ht="101.5" x14ac:dyDescent="0.35">
      <c r="A47" s="5"/>
      <c r="B47" s="367" t="s">
        <v>1123</v>
      </c>
      <c r="C47" s="367" t="s">
        <v>669</v>
      </c>
      <c r="D47" s="367" t="s">
        <v>127</v>
      </c>
      <c r="E47" s="133" t="s">
        <v>314</v>
      </c>
      <c r="F47" s="104" t="s">
        <v>1124</v>
      </c>
      <c r="G47" s="358" t="s">
        <v>1125</v>
      </c>
      <c r="H47" s="367"/>
      <c r="I47" s="104" t="s">
        <v>1126</v>
      </c>
      <c r="J47" s="104" t="s">
        <v>1127</v>
      </c>
      <c r="K47" s="104"/>
      <c r="L47" s="104"/>
      <c r="M47" s="104"/>
      <c r="N47" s="289" t="s">
        <v>1050</v>
      </c>
      <c r="O47" s="255"/>
      <c r="P47" s="255"/>
      <c r="Q47" s="289" t="s">
        <v>993</v>
      </c>
      <c r="R47" s="289" t="s">
        <v>995</v>
      </c>
      <c r="S47" s="367"/>
      <c r="T47" s="367"/>
      <c r="U47" s="367"/>
      <c r="V47" s="104" t="s">
        <v>1128</v>
      </c>
      <c r="W47" s="104" t="s">
        <v>1129</v>
      </c>
      <c r="X47" s="104"/>
      <c r="Y47" s="104"/>
      <c r="Z47" s="104"/>
      <c r="AA47" s="255">
        <f>'4. Desktop Study'!$Q$60</f>
        <v>0</v>
      </c>
    </row>
    <row r="48" spans="1:27" s="64" customFormat="1" x14ac:dyDescent="0.35">
      <c r="A48" s="5"/>
      <c r="B48" s="367" t="s">
        <v>1130</v>
      </c>
      <c r="C48" s="367" t="s">
        <v>672</v>
      </c>
      <c r="D48" s="367" t="s">
        <v>127</v>
      </c>
      <c r="E48" s="133"/>
      <c r="F48" s="104" t="s">
        <v>673</v>
      </c>
      <c r="G48" s="104"/>
      <c r="H48" s="367"/>
      <c r="I48" s="104"/>
      <c r="J48" s="104"/>
      <c r="K48" s="104"/>
      <c r="L48" s="104"/>
      <c r="M48" s="104"/>
      <c r="N48" s="289" t="s">
        <v>1050</v>
      </c>
      <c r="O48" s="255"/>
      <c r="P48" s="255"/>
      <c r="Q48" s="289" t="s">
        <v>993</v>
      </c>
      <c r="R48" s="289" t="s">
        <v>995</v>
      </c>
      <c r="S48" s="367"/>
      <c r="T48" s="367"/>
      <c r="U48" s="367"/>
      <c r="V48" s="104"/>
      <c r="W48" s="104"/>
      <c r="X48" s="104"/>
      <c r="Y48" s="104"/>
      <c r="Z48" s="104"/>
      <c r="AA48" s="255">
        <f>'4. Desktop Study'!$Q$61</f>
        <v>0</v>
      </c>
    </row>
    <row r="49" spans="1:27" s="64" customFormat="1" ht="101.5" x14ac:dyDescent="0.35">
      <c r="A49" s="5"/>
      <c r="B49" s="367" t="s">
        <v>627</v>
      </c>
      <c r="C49" s="367" t="s">
        <v>675</v>
      </c>
      <c r="D49" s="367" t="s">
        <v>127</v>
      </c>
      <c r="E49" s="133" t="s">
        <v>314</v>
      </c>
      <c r="F49" s="104" t="s">
        <v>1131</v>
      </c>
      <c r="G49" s="358" t="s">
        <v>1125</v>
      </c>
      <c r="H49" s="367"/>
      <c r="I49" s="104" t="s">
        <v>1132</v>
      </c>
      <c r="J49" s="104" t="s">
        <v>1127</v>
      </c>
      <c r="K49" s="104"/>
      <c r="L49" s="104"/>
      <c r="M49" s="104"/>
      <c r="N49" s="289" t="s">
        <v>1050</v>
      </c>
      <c r="O49" s="255"/>
      <c r="P49" s="255"/>
      <c r="Q49" s="289" t="s">
        <v>993</v>
      </c>
      <c r="R49" s="289" t="s">
        <v>995</v>
      </c>
      <c r="S49" s="367"/>
      <c r="T49" s="367"/>
      <c r="U49" s="367"/>
      <c r="V49" s="104"/>
      <c r="W49" s="104"/>
      <c r="X49" s="104"/>
      <c r="Y49" s="104"/>
      <c r="Z49" s="104"/>
      <c r="AA49" s="255">
        <f>'4. Desktop Study'!$Q$62</f>
        <v>0</v>
      </c>
    </row>
    <row r="50" spans="1:27" s="64" customFormat="1" ht="101.5" x14ac:dyDescent="0.35">
      <c r="A50" s="5"/>
      <c r="B50" s="367" t="s">
        <v>701</v>
      </c>
      <c r="C50" s="367" t="s">
        <v>678</v>
      </c>
      <c r="D50" s="367" t="s">
        <v>127</v>
      </c>
      <c r="E50" s="321" t="s">
        <v>667</v>
      </c>
      <c r="F50" s="104" t="s">
        <v>1133</v>
      </c>
      <c r="G50" s="358" t="s">
        <v>1125</v>
      </c>
      <c r="H50" s="367"/>
      <c r="I50" s="104" t="s">
        <v>1134</v>
      </c>
      <c r="J50" s="104" t="s">
        <v>1127</v>
      </c>
      <c r="K50" s="104"/>
      <c r="L50" s="104"/>
      <c r="M50" s="104"/>
      <c r="N50" s="289" t="s">
        <v>1050</v>
      </c>
      <c r="O50" s="255"/>
      <c r="P50" s="255"/>
      <c r="Q50" s="289" t="s">
        <v>993</v>
      </c>
      <c r="R50" s="289" t="s">
        <v>995</v>
      </c>
      <c r="S50" s="367"/>
      <c r="T50" s="367"/>
      <c r="U50" s="367"/>
      <c r="V50" s="104"/>
      <c r="W50" s="104"/>
      <c r="X50" s="104"/>
      <c r="Y50" s="104"/>
      <c r="Z50" s="104"/>
      <c r="AA50" s="255">
        <f>'4. Desktop Study'!$Q$63</f>
        <v>0</v>
      </c>
    </row>
    <row r="51" spans="1:27" s="64" customFormat="1" ht="101.5" x14ac:dyDescent="0.35">
      <c r="A51" s="5"/>
      <c r="B51" s="367" t="s">
        <v>704</v>
      </c>
      <c r="C51" s="367" t="s">
        <v>681</v>
      </c>
      <c r="D51" s="367" t="s">
        <v>127</v>
      </c>
      <c r="E51" s="133" t="s">
        <v>532</v>
      </c>
      <c r="F51" s="306" t="s">
        <v>1135</v>
      </c>
      <c r="G51" s="358" t="s">
        <v>1125</v>
      </c>
      <c r="H51" s="367"/>
      <c r="I51" s="104" t="s">
        <v>1136</v>
      </c>
      <c r="J51" s="104" t="s">
        <v>1127</v>
      </c>
      <c r="K51" s="104"/>
      <c r="L51" s="104"/>
      <c r="M51" s="104"/>
      <c r="N51" s="289" t="s">
        <v>1050</v>
      </c>
      <c r="O51" s="255"/>
      <c r="P51" s="255"/>
      <c r="Q51" s="289" t="s">
        <v>993</v>
      </c>
      <c r="R51" s="289" t="s">
        <v>995</v>
      </c>
      <c r="S51" s="367"/>
      <c r="T51" s="367"/>
      <c r="U51" s="367"/>
      <c r="V51" s="104"/>
      <c r="W51" s="104"/>
      <c r="X51" s="104"/>
      <c r="Y51" s="104"/>
      <c r="Z51" s="104"/>
      <c r="AA51" s="255">
        <f>'4. Desktop Study'!$Q$64</f>
        <v>0</v>
      </c>
    </row>
    <row r="52" spans="1:27" s="64" customFormat="1" ht="145" x14ac:dyDescent="0.35">
      <c r="A52" s="5"/>
      <c r="B52" s="367" t="s">
        <v>706</v>
      </c>
      <c r="C52" s="367" t="s">
        <v>684</v>
      </c>
      <c r="D52" s="367" t="s">
        <v>127</v>
      </c>
      <c r="E52" s="133" t="s">
        <v>532</v>
      </c>
      <c r="F52" s="306" t="s">
        <v>1137</v>
      </c>
      <c r="G52" s="358" t="s">
        <v>1125</v>
      </c>
      <c r="H52" s="367"/>
      <c r="I52" s="104" t="s">
        <v>1138</v>
      </c>
      <c r="J52" s="104" t="s">
        <v>1127</v>
      </c>
      <c r="K52" s="104"/>
      <c r="L52" s="104"/>
      <c r="M52" s="104"/>
      <c r="N52" s="289" t="s">
        <v>1050</v>
      </c>
      <c r="O52" s="255"/>
      <c r="P52" s="255"/>
      <c r="Q52" s="289" t="s">
        <v>993</v>
      </c>
      <c r="R52" s="289" t="s">
        <v>995</v>
      </c>
      <c r="S52" s="367"/>
      <c r="T52" s="367"/>
      <c r="U52" s="367"/>
      <c r="V52" s="104"/>
      <c r="W52" s="104"/>
      <c r="X52" s="104"/>
      <c r="Y52" s="104"/>
      <c r="Z52" s="104"/>
      <c r="AA52" s="255">
        <f>'4. Desktop Study'!$Q$65</f>
        <v>0</v>
      </c>
    </row>
    <row r="53" spans="1:27" s="64" customFormat="1" ht="101.5" x14ac:dyDescent="0.35">
      <c r="A53" s="5"/>
      <c r="B53" s="367" t="s">
        <v>1139</v>
      </c>
      <c r="C53" s="367" t="s">
        <v>687</v>
      </c>
      <c r="D53" s="367" t="s">
        <v>127</v>
      </c>
      <c r="E53" s="133" t="s">
        <v>532</v>
      </c>
      <c r="F53" s="306" t="s">
        <v>1140</v>
      </c>
      <c r="G53" s="358" t="s">
        <v>1125</v>
      </c>
      <c r="H53" s="367"/>
      <c r="I53" s="104" t="s">
        <v>1141</v>
      </c>
      <c r="J53" s="104" t="s">
        <v>1127</v>
      </c>
      <c r="K53" s="104"/>
      <c r="L53" s="104"/>
      <c r="M53" s="104"/>
      <c r="N53" s="289" t="s">
        <v>1050</v>
      </c>
      <c r="O53" s="255"/>
      <c r="P53" s="255"/>
      <c r="Q53" s="289" t="s">
        <v>993</v>
      </c>
      <c r="R53" s="289" t="s">
        <v>995</v>
      </c>
      <c r="S53" s="367"/>
      <c r="T53" s="367"/>
      <c r="U53" s="367"/>
      <c r="V53" s="104"/>
      <c r="W53" s="104"/>
      <c r="X53" s="104"/>
      <c r="Y53" s="104"/>
      <c r="Z53" s="104"/>
      <c r="AA53" s="255">
        <f>'4. Desktop Study'!$Q$66</f>
        <v>0</v>
      </c>
    </row>
    <row r="54" spans="1:27" s="64" customFormat="1" ht="145" x14ac:dyDescent="0.35">
      <c r="A54" s="5"/>
      <c r="B54" s="367" t="s">
        <v>1142</v>
      </c>
      <c r="C54" s="367" t="s">
        <v>690</v>
      </c>
      <c r="D54" s="367" t="s">
        <v>127</v>
      </c>
      <c r="E54" s="133" t="s">
        <v>314</v>
      </c>
      <c r="F54" s="104" t="s">
        <v>1143</v>
      </c>
      <c r="G54" s="104" t="s">
        <v>1144</v>
      </c>
      <c r="H54" s="367"/>
      <c r="I54" s="104" t="s">
        <v>2192</v>
      </c>
      <c r="J54" s="104"/>
      <c r="K54" s="104"/>
      <c r="L54" s="104"/>
      <c r="M54" s="104"/>
      <c r="N54" s="289" t="s">
        <v>1050</v>
      </c>
      <c r="O54" s="255"/>
      <c r="P54" s="255"/>
      <c r="Q54" s="289" t="s">
        <v>993</v>
      </c>
      <c r="R54" s="289" t="s">
        <v>995</v>
      </c>
      <c r="S54" s="367"/>
      <c r="T54" s="367"/>
      <c r="U54" s="367"/>
      <c r="V54" s="104"/>
      <c r="W54" s="104"/>
      <c r="X54" s="104"/>
      <c r="Y54" s="104"/>
      <c r="Z54" s="104"/>
      <c r="AA54" s="255">
        <f>'4. Desktop Study'!$Q$67</f>
        <v>0</v>
      </c>
    </row>
    <row r="55" spans="1:27" s="64" customFormat="1" ht="290" x14ac:dyDescent="0.35">
      <c r="A55" s="5"/>
      <c r="B55" s="367" t="s">
        <v>1145</v>
      </c>
      <c r="C55" s="367" t="s">
        <v>694</v>
      </c>
      <c r="D55" s="367" t="s">
        <v>692</v>
      </c>
      <c r="E55" s="133" t="s">
        <v>314</v>
      </c>
      <c r="F55" s="306" t="s">
        <v>1146</v>
      </c>
      <c r="G55" s="104" t="s">
        <v>1147</v>
      </c>
      <c r="H55" s="367"/>
      <c r="I55" s="104" t="s">
        <v>1148</v>
      </c>
      <c r="J55" s="104"/>
      <c r="K55" s="104"/>
      <c r="L55" s="104"/>
      <c r="M55" s="104"/>
      <c r="N55" s="289" t="s">
        <v>1050</v>
      </c>
      <c r="O55" s="255"/>
      <c r="P55" s="255"/>
      <c r="Q55" s="289" t="s">
        <v>993</v>
      </c>
      <c r="R55" s="289" t="s">
        <v>995</v>
      </c>
      <c r="S55" s="367"/>
      <c r="T55" s="367"/>
      <c r="U55" s="367"/>
      <c r="V55" s="104"/>
      <c r="W55" s="104"/>
      <c r="X55" s="104"/>
      <c r="Y55" s="104"/>
      <c r="Z55" s="104"/>
      <c r="AA55" s="255">
        <f>'4. Desktop Study'!$Q$69</f>
        <v>0</v>
      </c>
    </row>
    <row r="56" spans="1:27" s="64" customFormat="1" ht="188.5" x14ac:dyDescent="0.35">
      <c r="A56" s="5"/>
      <c r="B56" s="367" t="s">
        <v>1149</v>
      </c>
      <c r="C56" s="367" t="s">
        <v>698</v>
      </c>
      <c r="D56" s="367" t="s">
        <v>696</v>
      </c>
      <c r="E56" s="133" t="s">
        <v>532</v>
      </c>
      <c r="F56" s="306" t="s">
        <v>699</v>
      </c>
      <c r="G56" s="104"/>
      <c r="H56" s="367"/>
      <c r="I56" s="104" t="s">
        <v>1150</v>
      </c>
      <c r="J56" s="104" t="s">
        <v>1151</v>
      </c>
      <c r="K56" s="104" t="s">
        <v>1152</v>
      </c>
      <c r="L56" s="95"/>
      <c r="M56" s="104"/>
      <c r="N56" s="289" t="s">
        <v>1050</v>
      </c>
      <c r="O56" s="255"/>
      <c r="P56" s="255"/>
      <c r="Q56" s="289" t="s">
        <v>993</v>
      </c>
      <c r="R56" s="289" t="s">
        <v>995</v>
      </c>
      <c r="S56" s="367"/>
      <c r="T56" s="367"/>
      <c r="U56" s="367"/>
      <c r="V56" s="104"/>
      <c r="W56" s="104"/>
      <c r="X56" s="104"/>
      <c r="Y56" s="104"/>
      <c r="Z56" s="104"/>
      <c r="AA56" s="255">
        <f>'4. Desktop Study'!$Q$71</f>
        <v>0</v>
      </c>
    </row>
    <row r="57" spans="1:27" s="95" customFormat="1" ht="43.5" x14ac:dyDescent="0.35">
      <c r="A57" s="5"/>
      <c r="B57" s="367"/>
      <c r="C57" s="367" t="s">
        <v>701</v>
      </c>
      <c r="D57" s="367" t="s">
        <v>696</v>
      </c>
      <c r="E57" s="133" t="s">
        <v>532</v>
      </c>
      <c r="F57" s="306" t="s">
        <v>702</v>
      </c>
      <c r="G57" s="104"/>
      <c r="H57" s="367"/>
      <c r="I57" s="104"/>
      <c r="J57" s="104"/>
      <c r="K57" s="104"/>
      <c r="M57" s="104"/>
      <c r="N57" s="289" t="s">
        <v>1050</v>
      </c>
      <c r="O57" s="255"/>
      <c r="P57" s="255"/>
      <c r="Q57" s="289" t="s">
        <v>993</v>
      </c>
      <c r="R57" s="289" t="s">
        <v>995</v>
      </c>
      <c r="S57" s="367" t="s">
        <v>1153</v>
      </c>
      <c r="T57" s="367"/>
      <c r="U57" s="367"/>
      <c r="V57" s="104"/>
      <c r="W57" s="104"/>
      <c r="X57" s="104"/>
      <c r="Y57" s="104"/>
      <c r="Z57" s="104"/>
      <c r="AA57" s="255">
        <f>'4. Desktop Study'!$Q$72</f>
        <v>0</v>
      </c>
    </row>
    <row r="58" spans="1:27" s="64" customFormat="1" ht="29" x14ac:dyDescent="0.35">
      <c r="A58" s="5"/>
      <c r="B58" s="367" t="s">
        <v>393</v>
      </c>
      <c r="C58" s="367" t="s">
        <v>393</v>
      </c>
      <c r="D58" s="367" t="s">
        <v>93</v>
      </c>
      <c r="E58" s="263" t="s">
        <v>396</v>
      </c>
      <c r="F58" s="104" t="s">
        <v>394</v>
      </c>
      <c r="G58" s="367"/>
      <c r="H58" s="367"/>
      <c r="I58" s="104"/>
      <c r="J58" s="104"/>
      <c r="K58" s="104"/>
      <c r="L58" s="104"/>
      <c r="M58" s="104"/>
      <c r="N58" s="289" t="s">
        <v>1050</v>
      </c>
      <c r="O58" s="255"/>
      <c r="P58" s="255"/>
      <c r="Q58" s="289" t="s">
        <v>993</v>
      </c>
      <c r="R58" s="289" t="s">
        <v>995</v>
      </c>
      <c r="S58" s="367" t="s">
        <v>1153</v>
      </c>
      <c r="T58" s="367"/>
      <c r="U58" s="367"/>
      <c r="V58" s="104"/>
      <c r="W58" s="104"/>
      <c r="X58" s="104"/>
      <c r="Y58" s="104"/>
      <c r="Z58" s="104"/>
      <c r="AA58" s="255">
        <f>'3. Project Activities'!$Q$12</f>
        <v>0</v>
      </c>
    </row>
    <row r="59" spans="1:27" s="64" customFormat="1" x14ac:dyDescent="0.35">
      <c r="A59" s="5"/>
      <c r="B59" s="291" t="s">
        <v>1154</v>
      </c>
      <c r="C59" s="367" t="s">
        <v>398</v>
      </c>
      <c r="D59" s="367" t="s">
        <v>93</v>
      </c>
      <c r="E59" s="263" t="s">
        <v>396</v>
      </c>
      <c r="F59" s="104" t="s">
        <v>399</v>
      </c>
      <c r="G59" s="367"/>
      <c r="H59" s="367"/>
      <c r="I59" s="104"/>
      <c r="J59" s="104"/>
      <c r="K59" s="104"/>
      <c r="L59" s="104"/>
      <c r="M59" s="104"/>
      <c r="N59" s="289" t="s">
        <v>1050</v>
      </c>
      <c r="O59" s="255"/>
      <c r="P59" s="255"/>
      <c r="Q59" s="289" t="s">
        <v>993</v>
      </c>
      <c r="R59" s="289" t="s">
        <v>995</v>
      </c>
      <c r="S59" s="367" t="s">
        <v>1153</v>
      </c>
      <c r="T59" s="367"/>
      <c r="U59" s="367"/>
      <c r="V59" s="104"/>
      <c r="W59" s="104"/>
      <c r="X59" s="104"/>
      <c r="Y59" s="104"/>
      <c r="Z59" s="104"/>
      <c r="AA59" s="255">
        <f>'3. Project Activities'!$Q$13</f>
        <v>0</v>
      </c>
    </row>
    <row r="60" spans="1:27" s="64" customFormat="1" ht="43.5" x14ac:dyDescent="0.35">
      <c r="A60" s="5"/>
      <c r="B60" s="367" t="s">
        <v>402</v>
      </c>
      <c r="C60" s="367" t="s">
        <v>402</v>
      </c>
      <c r="D60" s="367" t="s">
        <v>400</v>
      </c>
      <c r="E60" s="133" t="s">
        <v>404</v>
      </c>
      <c r="F60" s="104" t="s">
        <v>403</v>
      </c>
      <c r="G60" s="367"/>
      <c r="H60" s="367"/>
      <c r="I60" s="367"/>
      <c r="J60" s="367"/>
      <c r="K60" s="367"/>
      <c r="L60" s="367"/>
      <c r="M60" s="367"/>
      <c r="N60" s="289" t="s">
        <v>1050</v>
      </c>
      <c r="O60" s="255"/>
      <c r="P60" s="255"/>
      <c r="Q60" s="289" t="s">
        <v>993</v>
      </c>
      <c r="R60" s="289" t="s">
        <v>995</v>
      </c>
      <c r="S60" s="367" t="s">
        <v>1153</v>
      </c>
      <c r="T60" s="367"/>
      <c r="U60" s="367"/>
      <c r="V60" s="104"/>
      <c r="W60" s="104"/>
      <c r="X60" s="104"/>
      <c r="Y60" s="104"/>
      <c r="Z60" s="104"/>
      <c r="AA60" s="255">
        <f>'3. Project Activities'!$Q$15</f>
        <v>0</v>
      </c>
    </row>
    <row r="61" spans="1:27" s="64" customFormat="1" ht="43.5" x14ac:dyDescent="0.35">
      <c r="A61" s="5"/>
      <c r="B61" s="367" t="s">
        <v>406</v>
      </c>
      <c r="C61" s="367" t="s">
        <v>406</v>
      </c>
      <c r="D61" s="367" t="s">
        <v>400</v>
      </c>
      <c r="E61" s="133" t="s">
        <v>404</v>
      </c>
      <c r="F61" s="104" t="s">
        <v>1155</v>
      </c>
      <c r="G61" s="367"/>
      <c r="H61" s="367"/>
      <c r="I61" s="367"/>
      <c r="J61" s="367"/>
      <c r="K61" s="367"/>
      <c r="L61" s="367"/>
      <c r="M61" s="367"/>
      <c r="N61" s="289" t="s">
        <v>1050</v>
      </c>
      <c r="O61" s="255"/>
      <c r="P61" s="255"/>
      <c r="Q61" s="289" t="s">
        <v>993</v>
      </c>
      <c r="R61" s="289" t="s">
        <v>995</v>
      </c>
      <c r="S61" s="367" t="s">
        <v>1153</v>
      </c>
      <c r="T61" s="367"/>
      <c r="U61" s="367"/>
      <c r="V61" s="104"/>
      <c r="W61" s="104"/>
      <c r="X61" s="104"/>
      <c r="Y61" s="104"/>
      <c r="Z61" s="104"/>
      <c r="AA61" s="255">
        <f>'3. Project Activities'!$Q$16</f>
        <v>0</v>
      </c>
    </row>
    <row r="62" spans="1:27" s="64" customFormat="1" ht="29" x14ac:dyDescent="0.35">
      <c r="A62" s="5"/>
      <c r="B62" s="367" t="s">
        <v>409</v>
      </c>
      <c r="C62" s="367" t="s">
        <v>409</v>
      </c>
      <c r="D62" s="367" t="s">
        <v>400</v>
      </c>
      <c r="E62" s="263" t="s">
        <v>411</v>
      </c>
      <c r="F62" s="104" t="s">
        <v>410</v>
      </c>
      <c r="G62" s="367"/>
      <c r="H62" s="367"/>
      <c r="I62" s="367"/>
      <c r="J62" s="367"/>
      <c r="K62" s="367"/>
      <c r="L62" s="367"/>
      <c r="M62" s="367"/>
      <c r="N62" s="289" t="s">
        <v>1050</v>
      </c>
      <c r="O62" s="255"/>
      <c r="P62" s="255"/>
      <c r="Q62" s="289" t="s">
        <v>993</v>
      </c>
      <c r="R62" s="289" t="s">
        <v>995</v>
      </c>
      <c r="S62" s="367" t="s">
        <v>1153</v>
      </c>
      <c r="T62" s="367"/>
      <c r="U62" s="367"/>
      <c r="V62" s="104"/>
      <c r="W62" s="104"/>
      <c r="X62" s="104"/>
      <c r="Y62" s="104"/>
      <c r="Z62" s="104"/>
      <c r="AA62" s="255">
        <f>'3. Project Activities'!$Q$17</f>
        <v>0</v>
      </c>
    </row>
    <row r="63" spans="1:27" s="64" customFormat="1" ht="43.5" x14ac:dyDescent="0.35">
      <c r="A63" s="5"/>
      <c r="B63" s="367" t="s">
        <v>414</v>
      </c>
      <c r="C63" s="367" t="s">
        <v>414</v>
      </c>
      <c r="D63" s="367" t="s">
        <v>412</v>
      </c>
      <c r="E63" s="263" t="s">
        <v>416</v>
      </c>
      <c r="F63" s="306" t="s">
        <v>1156</v>
      </c>
      <c r="G63" s="367"/>
      <c r="H63" s="367"/>
      <c r="I63" s="367"/>
      <c r="J63" s="367"/>
      <c r="K63" s="367"/>
      <c r="L63" s="367"/>
      <c r="M63" s="367"/>
      <c r="N63" s="289" t="s">
        <v>1050</v>
      </c>
      <c r="O63" s="255"/>
      <c r="P63" s="255"/>
      <c r="Q63" s="289" t="s">
        <v>993</v>
      </c>
      <c r="R63" s="289" t="s">
        <v>995</v>
      </c>
      <c r="S63" s="367" t="s">
        <v>1153</v>
      </c>
      <c r="T63" s="367"/>
      <c r="U63" s="367"/>
      <c r="V63" s="104"/>
      <c r="W63" s="104"/>
      <c r="X63" s="104"/>
      <c r="Y63" s="104"/>
      <c r="Z63" s="104"/>
      <c r="AA63" s="255">
        <f>'3. Project Activities'!$Q$19</f>
        <v>0</v>
      </c>
    </row>
    <row r="64" spans="1:27" s="64" customFormat="1" ht="43.5" x14ac:dyDescent="0.35">
      <c r="A64" s="5"/>
      <c r="B64" s="367" t="s">
        <v>418</v>
      </c>
      <c r="C64" s="367" t="s">
        <v>418</v>
      </c>
      <c r="D64" s="367" t="s">
        <v>412</v>
      </c>
      <c r="E64" s="133" t="s">
        <v>404</v>
      </c>
      <c r="F64" s="306" t="s">
        <v>1157</v>
      </c>
      <c r="G64" s="367"/>
      <c r="H64" s="367"/>
      <c r="I64" s="367"/>
      <c r="J64" s="367"/>
      <c r="K64" s="367"/>
      <c r="L64" s="367"/>
      <c r="M64" s="367"/>
      <c r="N64" s="289" t="s">
        <v>1050</v>
      </c>
      <c r="O64" s="255"/>
      <c r="P64" s="255"/>
      <c r="Q64" s="289" t="s">
        <v>993</v>
      </c>
      <c r="R64" s="289" t="s">
        <v>995</v>
      </c>
      <c r="S64" s="367" t="s">
        <v>1153</v>
      </c>
      <c r="T64" s="367"/>
      <c r="U64" s="367"/>
      <c r="V64" s="104"/>
      <c r="W64" s="104"/>
      <c r="X64" s="104"/>
      <c r="Y64" s="104"/>
      <c r="Z64" s="104"/>
      <c r="AA64" s="255">
        <f>'3. Project Activities'!$Q$20</f>
        <v>0</v>
      </c>
    </row>
    <row r="65" spans="1:27" s="64" customFormat="1" ht="29" x14ac:dyDescent="0.35">
      <c r="A65" s="5"/>
      <c r="B65" s="367" t="s">
        <v>421</v>
      </c>
      <c r="C65" s="367" t="s">
        <v>421</v>
      </c>
      <c r="D65" s="367" t="s">
        <v>400</v>
      </c>
      <c r="E65" s="133" t="s">
        <v>404</v>
      </c>
      <c r="F65" s="306" t="s">
        <v>422</v>
      </c>
      <c r="G65" s="367"/>
      <c r="H65" s="367"/>
      <c r="I65" s="367"/>
      <c r="J65" s="367"/>
      <c r="K65" s="367"/>
      <c r="L65" s="367"/>
      <c r="M65" s="367"/>
      <c r="N65" s="289" t="s">
        <v>1050</v>
      </c>
      <c r="O65" s="255"/>
      <c r="P65" s="255"/>
      <c r="Q65" s="289" t="s">
        <v>993</v>
      </c>
      <c r="R65" s="289" t="s">
        <v>995</v>
      </c>
      <c r="S65" s="367" t="s">
        <v>1153</v>
      </c>
      <c r="T65" s="367"/>
      <c r="U65" s="367"/>
      <c r="V65" s="104"/>
      <c r="W65" s="104"/>
      <c r="X65" s="104"/>
      <c r="Y65" s="104"/>
      <c r="Z65" s="104"/>
      <c r="AA65" s="255">
        <f>'3. Project Activities'!$Q$22</f>
        <v>0</v>
      </c>
    </row>
    <row r="66" spans="1:27" s="64" customFormat="1" ht="29" x14ac:dyDescent="0.35">
      <c r="A66" s="5"/>
      <c r="B66" s="367" t="s">
        <v>424</v>
      </c>
      <c r="C66" s="367" t="s">
        <v>424</v>
      </c>
      <c r="D66" s="367" t="s">
        <v>400</v>
      </c>
      <c r="E66" s="263" t="s">
        <v>426</v>
      </c>
      <c r="F66" s="306" t="s">
        <v>425</v>
      </c>
      <c r="G66" s="367"/>
      <c r="H66" s="367"/>
      <c r="I66" s="367"/>
      <c r="J66" s="367"/>
      <c r="K66" s="367"/>
      <c r="L66" s="367"/>
      <c r="M66" s="367"/>
      <c r="N66" s="289" t="s">
        <v>1050</v>
      </c>
      <c r="O66" s="255"/>
      <c r="P66" s="255"/>
      <c r="Q66" s="289" t="s">
        <v>993</v>
      </c>
      <c r="R66" s="289" t="s">
        <v>995</v>
      </c>
      <c r="S66" s="367" t="s">
        <v>1153</v>
      </c>
      <c r="T66" s="367"/>
      <c r="U66" s="367"/>
      <c r="V66" s="104"/>
      <c r="W66" s="104"/>
      <c r="X66" s="104"/>
      <c r="Y66" s="104"/>
      <c r="Z66" s="104"/>
      <c r="AA66" s="255">
        <f>'3. Project Activities'!$Q$23</f>
        <v>0</v>
      </c>
    </row>
    <row r="67" spans="1:27" s="64" customFormat="1" ht="58" x14ac:dyDescent="0.35">
      <c r="A67" s="5"/>
      <c r="B67" s="367" t="s">
        <v>429</v>
      </c>
      <c r="C67" s="367" t="s">
        <v>429</v>
      </c>
      <c r="D67" s="367" t="s">
        <v>427</v>
      </c>
      <c r="E67" s="263" t="s">
        <v>431</v>
      </c>
      <c r="F67" s="306" t="s">
        <v>1158</v>
      </c>
      <c r="G67" s="367"/>
      <c r="H67" s="367"/>
      <c r="I67" s="367"/>
      <c r="J67" s="367"/>
      <c r="K67" s="367"/>
      <c r="L67" s="367"/>
      <c r="M67" s="367"/>
      <c r="N67" s="289" t="s">
        <v>1050</v>
      </c>
      <c r="O67" s="255"/>
      <c r="P67" s="255"/>
      <c r="Q67" s="289" t="s">
        <v>993</v>
      </c>
      <c r="R67" s="289" t="s">
        <v>995</v>
      </c>
      <c r="S67" s="367" t="s">
        <v>1153</v>
      </c>
      <c r="T67" s="367"/>
      <c r="U67" s="367"/>
      <c r="V67" s="104"/>
      <c r="W67" s="104"/>
      <c r="X67" s="104"/>
      <c r="Y67" s="104"/>
      <c r="Z67" s="104"/>
      <c r="AA67" s="255">
        <f>'3. Project Activities'!$Q$25</f>
        <v>0</v>
      </c>
    </row>
    <row r="68" spans="1:27" s="64" customFormat="1" ht="43.5" x14ac:dyDescent="0.35">
      <c r="A68" s="5"/>
      <c r="B68" s="367" t="s">
        <v>433</v>
      </c>
      <c r="C68" s="367" t="s">
        <v>433</v>
      </c>
      <c r="D68" s="367" t="s">
        <v>427</v>
      </c>
      <c r="E68" s="133" t="s">
        <v>404</v>
      </c>
      <c r="F68" s="306" t="s">
        <v>1159</v>
      </c>
      <c r="G68" s="367"/>
      <c r="H68" s="367"/>
      <c r="I68" s="367"/>
      <c r="J68" s="367"/>
      <c r="K68" s="367"/>
      <c r="L68" s="367"/>
      <c r="M68" s="367"/>
      <c r="N68" s="289" t="s">
        <v>1050</v>
      </c>
      <c r="O68" s="255"/>
      <c r="P68" s="255"/>
      <c r="Q68" s="289" t="s">
        <v>993</v>
      </c>
      <c r="R68" s="289" t="s">
        <v>995</v>
      </c>
      <c r="S68" s="367" t="s">
        <v>1153</v>
      </c>
      <c r="T68" s="367"/>
      <c r="U68" s="367"/>
      <c r="V68" s="104"/>
      <c r="W68" s="104"/>
      <c r="X68" s="104"/>
      <c r="Y68" s="104"/>
      <c r="Z68" s="104"/>
      <c r="AA68" s="255">
        <f>'3. Project Activities'!$Q$26</f>
        <v>0</v>
      </c>
    </row>
    <row r="69" spans="1:27" s="64" customFormat="1" ht="29" x14ac:dyDescent="0.35">
      <c r="A69" s="5"/>
      <c r="B69" s="367" t="s">
        <v>436</v>
      </c>
      <c r="C69" s="367" t="s">
        <v>436</v>
      </c>
      <c r="D69" s="367" t="s">
        <v>427</v>
      </c>
      <c r="E69" s="263" t="s">
        <v>438</v>
      </c>
      <c r="F69" s="104" t="s">
        <v>437</v>
      </c>
      <c r="G69" s="367"/>
      <c r="H69" s="367"/>
      <c r="I69" s="367"/>
      <c r="J69" s="367"/>
      <c r="K69" s="367"/>
      <c r="L69" s="367"/>
      <c r="M69" s="367"/>
      <c r="N69" s="289" t="s">
        <v>1050</v>
      </c>
      <c r="O69" s="255"/>
      <c r="P69" s="255"/>
      <c r="Q69" s="289" t="s">
        <v>993</v>
      </c>
      <c r="R69" s="289" t="s">
        <v>995</v>
      </c>
      <c r="S69" s="367" t="s">
        <v>1153</v>
      </c>
      <c r="T69" s="367"/>
      <c r="U69" s="367"/>
      <c r="V69" s="104"/>
      <c r="W69" s="104"/>
      <c r="X69" s="104"/>
      <c r="Y69" s="104"/>
      <c r="Z69" s="104"/>
      <c r="AA69" s="255">
        <f>'3. Project Activities'!$Q$27</f>
        <v>0</v>
      </c>
    </row>
    <row r="70" spans="1:27" s="64" customFormat="1" ht="29" x14ac:dyDescent="0.35">
      <c r="A70" s="5"/>
      <c r="B70" s="367" t="s">
        <v>440</v>
      </c>
      <c r="C70" s="367" t="s">
        <v>440</v>
      </c>
      <c r="D70" s="367" t="s">
        <v>427</v>
      </c>
      <c r="E70" s="263" t="s">
        <v>442</v>
      </c>
      <c r="F70" s="104" t="s">
        <v>441</v>
      </c>
      <c r="G70" s="367"/>
      <c r="H70" s="367"/>
      <c r="I70" s="367"/>
      <c r="J70" s="367"/>
      <c r="K70" s="367"/>
      <c r="L70" s="367"/>
      <c r="M70" s="367"/>
      <c r="N70" s="289" t="s">
        <v>1050</v>
      </c>
      <c r="O70" s="255"/>
      <c r="P70" s="255"/>
      <c r="Q70" s="289" t="s">
        <v>993</v>
      </c>
      <c r="R70" s="289" t="s">
        <v>995</v>
      </c>
      <c r="S70" s="367" t="s">
        <v>1153</v>
      </c>
      <c r="T70" s="367"/>
      <c r="U70" s="367"/>
      <c r="V70" s="104"/>
      <c r="W70" s="104"/>
      <c r="X70" s="104"/>
      <c r="Y70" s="104"/>
      <c r="Z70" s="104"/>
      <c r="AA70" s="255">
        <f>'3. Project Activities'!$Q$28</f>
        <v>0</v>
      </c>
    </row>
    <row r="71" spans="1:27" s="64" customFormat="1" ht="29" x14ac:dyDescent="0.35">
      <c r="A71" s="5"/>
      <c r="B71" s="367" t="s">
        <v>445</v>
      </c>
      <c r="C71" s="367" t="s">
        <v>445</v>
      </c>
      <c r="D71" s="367" t="s">
        <v>443</v>
      </c>
      <c r="E71" s="133" t="s">
        <v>404</v>
      </c>
      <c r="F71" s="104" t="s">
        <v>446</v>
      </c>
      <c r="G71" s="367"/>
      <c r="H71" s="367"/>
      <c r="I71" s="367"/>
      <c r="J71" s="367"/>
      <c r="K71" s="367"/>
      <c r="L71" s="367"/>
      <c r="M71" s="367"/>
      <c r="N71" s="289" t="s">
        <v>1050</v>
      </c>
      <c r="O71" s="255"/>
      <c r="P71" s="255"/>
      <c r="Q71" s="289" t="s">
        <v>993</v>
      </c>
      <c r="R71" s="289" t="s">
        <v>995</v>
      </c>
      <c r="S71" s="367" t="s">
        <v>1153</v>
      </c>
      <c r="T71" s="367"/>
      <c r="U71" s="367"/>
      <c r="V71" s="104"/>
      <c r="W71" s="104"/>
      <c r="X71" s="104"/>
      <c r="Y71" s="104"/>
      <c r="Z71" s="104"/>
      <c r="AA71" s="255">
        <f>'3. Project Activities'!$Q$30</f>
        <v>0</v>
      </c>
    </row>
    <row r="72" spans="1:27" s="95" customFormat="1" ht="29" x14ac:dyDescent="0.35">
      <c r="A72" s="5"/>
      <c r="B72" s="367" t="s">
        <v>1084</v>
      </c>
      <c r="C72" s="367" t="s">
        <v>448</v>
      </c>
      <c r="D72" s="367" t="s">
        <v>443</v>
      </c>
      <c r="E72" s="133" t="s">
        <v>404</v>
      </c>
      <c r="F72" s="104" t="s">
        <v>449</v>
      </c>
      <c r="G72" s="367"/>
      <c r="H72" s="367"/>
      <c r="I72" s="367"/>
      <c r="J72" s="367"/>
      <c r="K72" s="367"/>
      <c r="L72" s="367"/>
      <c r="M72" s="367"/>
      <c r="N72" s="289" t="s">
        <v>1050</v>
      </c>
      <c r="O72" s="255"/>
      <c r="P72" s="255"/>
      <c r="Q72" s="289" t="s">
        <v>993</v>
      </c>
      <c r="R72" s="289" t="s">
        <v>995</v>
      </c>
      <c r="S72" s="367" t="s">
        <v>1153</v>
      </c>
      <c r="T72" s="367"/>
      <c r="U72" s="367"/>
      <c r="V72" s="104"/>
      <c r="W72" s="104"/>
      <c r="X72" s="104"/>
      <c r="Y72" s="104"/>
      <c r="Z72" s="104"/>
      <c r="AA72" s="255">
        <f>'3. Project Activities'!$Q$31</f>
        <v>0</v>
      </c>
    </row>
    <row r="73" spans="1:27" s="64" customFormat="1" ht="29" x14ac:dyDescent="0.35">
      <c r="A73" s="5"/>
      <c r="B73" s="367" t="s">
        <v>452</v>
      </c>
      <c r="C73" s="367" t="s">
        <v>452</v>
      </c>
      <c r="D73" s="367" t="s">
        <v>450</v>
      </c>
      <c r="E73" s="263" t="s">
        <v>454</v>
      </c>
      <c r="F73" s="104" t="s">
        <v>453</v>
      </c>
      <c r="G73" s="367"/>
      <c r="H73" s="367"/>
      <c r="I73" s="367"/>
      <c r="J73" s="367"/>
      <c r="K73" s="367"/>
      <c r="L73" s="367"/>
      <c r="M73" s="367"/>
      <c r="N73" s="289" t="s">
        <v>1050</v>
      </c>
      <c r="O73" s="255"/>
      <c r="P73" s="255"/>
      <c r="Q73" s="289" t="s">
        <v>993</v>
      </c>
      <c r="R73" s="289" t="s">
        <v>995</v>
      </c>
      <c r="S73" s="367" t="s">
        <v>1153</v>
      </c>
      <c r="T73" s="367"/>
      <c r="U73" s="367"/>
      <c r="V73" s="104"/>
      <c r="W73" s="104"/>
      <c r="X73" s="104"/>
      <c r="Y73" s="104"/>
      <c r="Z73" s="104"/>
      <c r="AA73" s="255">
        <f>'3. Project Activities'!$Q$33</f>
        <v>0</v>
      </c>
    </row>
    <row r="74" spans="1:27" s="64" customFormat="1" ht="29" x14ac:dyDescent="0.35">
      <c r="A74" s="5"/>
      <c r="B74" s="367" t="s">
        <v>456</v>
      </c>
      <c r="C74" s="367" t="s">
        <v>456</v>
      </c>
      <c r="D74" s="367" t="s">
        <v>450</v>
      </c>
      <c r="E74" s="133" t="s">
        <v>404</v>
      </c>
      <c r="F74" s="306" t="s">
        <v>1160</v>
      </c>
      <c r="G74" s="367"/>
      <c r="H74" s="367"/>
      <c r="I74" s="367"/>
      <c r="J74" s="367"/>
      <c r="K74" s="367"/>
      <c r="L74" s="367"/>
      <c r="M74" s="367"/>
      <c r="N74" s="289" t="s">
        <v>1050</v>
      </c>
      <c r="O74" s="255"/>
      <c r="P74" s="255"/>
      <c r="Q74" s="289" t="s">
        <v>993</v>
      </c>
      <c r="R74" s="289" t="s">
        <v>995</v>
      </c>
      <c r="S74" s="367" t="s">
        <v>1153</v>
      </c>
      <c r="T74" s="367"/>
      <c r="U74" s="367"/>
      <c r="V74" s="104"/>
      <c r="W74" s="104"/>
      <c r="X74" s="104"/>
      <c r="Y74" s="104"/>
      <c r="Z74" s="104"/>
      <c r="AA74" s="255">
        <f>'3. Project Activities'!$Q$34</f>
        <v>0</v>
      </c>
    </row>
    <row r="75" spans="1:27" s="95" customFormat="1" ht="23.15" customHeight="1" x14ac:dyDescent="0.35">
      <c r="A75" s="5"/>
      <c r="B75" s="367" t="s">
        <v>1084</v>
      </c>
      <c r="C75" s="212" t="s">
        <v>459</v>
      </c>
      <c r="D75" s="367" t="s">
        <v>450</v>
      </c>
      <c r="E75" s="133" t="s">
        <v>404</v>
      </c>
      <c r="F75" s="306" t="s">
        <v>1818</v>
      </c>
      <c r="G75" s="367"/>
      <c r="H75" s="367"/>
      <c r="I75" s="367"/>
      <c r="J75" s="367"/>
      <c r="K75" s="367"/>
      <c r="L75" s="367"/>
      <c r="M75" s="367"/>
      <c r="N75" s="289" t="s">
        <v>1050</v>
      </c>
      <c r="O75" s="255"/>
      <c r="P75" s="255"/>
      <c r="Q75" s="289" t="s">
        <v>993</v>
      </c>
      <c r="R75" s="289" t="s">
        <v>995</v>
      </c>
      <c r="S75" s="367" t="s">
        <v>1153</v>
      </c>
      <c r="T75" s="367"/>
      <c r="U75" s="367"/>
      <c r="V75" s="104"/>
      <c r="W75" s="104"/>
      <c r="X75" s="104"/>
      <c r="Y75" s="104"/>
      <c r="Z75" s="104"/>
      <c r="AA75" s="255">
        <f>'3. Project Activities'!$Q$35</f>
        <v>0</v>
      </c>
    </row>
    <row r="76" spans="1:27" s="64" customFormat="1" ht="43.5" x14ac:dyDescent="0.35">
      <c r="A76" s="5"/>
      <c r="B76" s="367" t="s">
        <v>462</v>
      </c>
      <c r="C76" s="367" t="s">
        <v>462</v>
      </c>
      <c r="D76" s="367" t="s">
        <v>460</v>
      </c>
      <c r="E76" s="133" t="s">
        <v>404</v>
      </c>
      <c r="F76" s="104" t="s">
        <v>463</v>
      </c>
      <c r="G76" s="367"/>
      <c r="H76" s="367"/>
      <c r="I76" s="367"/>
      <c r="J76" s="367"/>
      <c r="K76" s="367"/>
      <c r="L76" s="367"/>
      <c r="M76" s="367"/>
      <c r="N76" s="289" t="s">
        <v>1050</v>
      </c>
      <c r="O76" s="255"/>
      <c r="P76" s="255"/>
      <c r="Q76" s="289" t="s">
        <v>993</v>
      </c>
      <c r="R76" s="289" t="s">
        <v>995</v>
      </c>
      <c r="S76" s="367" t="s">
        <v>1153</v>
      </c>
      <c r="T76" s="367"/>
      <c r="U76" s="367"/>
      <c r="V76" s="104"/>
      <c r="W76" s="104"/>
      <c r="X76" s="104"/>
      <c r="Y76" s="104"/>
      <c r="Z76" s="104"/>
      <c r="AA76" s="255">
        <f>'3. Project Activities'!$Q$37</f>
        <v>0</v>
      </c>
    </row>
    <row r="77" spans="1:27" s="64" customFormat="1" ht="29" x14ac:dyDescent="0.35">
      <c r="A77" s="5"/>
      <c r="B77" s="367" t="s">
        <v>465</v>
      </c>
      <c r="C77" s="367" t="s">
        <v>465</v>
      </c>
      <c r="D77" s="367" t="s">
        <v>460</v>
      </c>
      <c r="E77" s="133" t="s">
        <v>404</v>
      </c>
      <c r="F77" s="104" t="s">
        <v>466</v>
      </c>
      <c r="G77" s="367"/>
      <c r="H77" s="367"/>
      <c r="I77" s="367"/>
      <c r="J77" s="367"/>
      <c r="K77" s="367"/>
      <c r="L77" s="367"/>
      <c r="M77" s="367"/>
      <c r="N77" s="289" t="s">
        <v>1050</v>
      </c>
      <c r="O77" s="255"/>
      <c r="P77" s="255"/>
      <c r="Q77" s="289" t="s">
        <v>993</v>
      </c>
      <c r="R77" s="289" t="s">
        <v>995</v>
      </c>
      <c r="S77" s="367" t="s">
        <v>1153</v>
      </c>
      <c r="T77" s="367"/>
      <c r="U77" s="367"/>
      <c r="V77" s="104"/>
      <c r="W77" s="104"/>
      <c r="X77" s="104"/>
      <c r="Y77" s="104"/>
      <c r="Z77" s="104"/>
      <c r="AA77" s="255">
        <f>'3. Project Activities'!$Q$38</f>
        <v>0</v>
      </c>
    </row>
    <row r="78" spans="1:27" s="64" customFormat="1" ht="43.5" x14ac:dyDescent="0.35">
      <c r="A78" s="5"/>
      <c r="B78" s="367" t="s">
        <v>468</v>
      </c>
      <c r="C78" s="367" t="s">
        <v>468</v>
      </c>
      <c r="D78" s="367" t="s">
        <v>460</v>
      </c>
      <c r="E78" s="133" t="s">
        <v>404</v>
      </c>
      <c r="F78" s="104" t="s">
        <v>469</v>
      </c>
      <c r="G78" s="367"/>
      <c r="H78" s="367"/>
      <c r="I78" s="367"/>
      <c r="J78" s="367"/>
      <c r="K78" s="367"/>
      <c r="L78" s="367"/>
      <c r="M78" s="367"/>
      <c r="N78" s="289" t="s">
        <v>1050</v>
      </c>
      <c r="O78" s="255"/>
      <c r="P78" s="255"/>
      <c r="Q78" s="289" t="s">
        <v>993</v>
      </c>
      <c r="R78" s="289" t="s">
        <v>995</v>
      </c>
      <c r="S78" s="367" t="s">
        <v>1153</v>
      </c>
      <c r="T78" s="367"/>
      <c r="U78" s="367"/>
      <c r="V78" s="104"/>
      <c r="W78" s="104"/>
      <c r="X78" s="104"/>
      <c r="Y78" s="104"/>
      <c r="Z78" s="104"/>
      <c r="AA78" s="255">
        <f>'3. Project Activities'!$Q$39</f>
        <v>0</v>
      </c>
    </row>
    <row r="79" spans="1:27" s="64" customFormat="1" ht="43.5" x14ac:dyDescent="0.35">
      <c r="A79" s="5"/>
      <c r="B79" s="367" t="s">
        <v>471</v>
      </c>
      <c r="C79" s="367" t="s">
        <v>471</v>
      </c>
      <c r="D79" s="367" t="s">
        <v>115</v>
      </c>
      <c r="E79" s="133" t="s">
        <v>404</v>
      </c>
      <c r="F79" s="104" t="s">
        <v>472</v>
      </c>
      <c r="G79" s="367"/>
      <c r="H79" s="367"/>
      <c r="I79" s="367"/>
      <c r="J79" s="367"/>
      <c r="K79" s="367"/>
      <c r="L79" s="367"/>
      <c r="M79" s="367"/>
      <c r="N79" s="289" t="s">
        <v>1050</v>
      </c>
      <c r="O79" s="255"/>
      <c r="P79" s="255"/>
      <c r="Q79" s="289" t="s">
        <v>993</v>
      </c>
      <c r="R79" s="289" t="s">
        <v>995</v>
      </c>
      <c r="S79" s="367" t="s">
        <v>1153</v>
      </c>
      <c r="T79" s="367"/>
      <c r="U79" s="367"/>
      <c r="V79" s="104"/>
      <c r="W79" s="104"/>
      <c r="X79" s="104"/>
      <c r="Y79" s="104"/>
      <c r="Z79" s="104"/>
      <c r="AA79" s="255">
        <f>'3. Project Activities'!$Q$41</f>
        <v>0</v>
      </c>
    </row>
    <row r="80" spans="1:27" s="64" customFormat="1" ht="29" x14ac:dyDescent="0.35">
      <c r="A80" s="5"/>
      <c r="B80" s="367" t="s">
        <v>474</v>
      </c>
      <c r="C80" s="367" t="s">
        <v>474</v>
      </c>
      <c r="D80" s="367" t="s">
        <v>115</v>
      </c>
      <c r="E80" s="133" t="s">
        <v>404</v>
      </c>
      <c r="F80" s="104" t="s">
        <v>475</v>
      </c>
      <c r="G80" s="367"/>
      <c r="H80" s="367"/>
      <c r="I80" s="367"/>
      <c r="J80" s="367"/>
      <c r="K80" s="367"/>
      <c r="L80" s="367"/>
      <c r="M80" s="367"/>
      <c r="N80" s="289" t="s">
        <v>1050</v>
      </c>
      <c r="O80" s="255"/>
      <c r="P80" s="255"/>
      <c r="Q80" s="289" t="s">
        <v>993</v>
      </c>
      <c r="R80" s="289" t="s">
        <v>995</v>
      </c>
      <c r="S80" s="367" t="s">
        <v>1153</v>
      </c>
      <c r="T80" s="367"/>
      <c r="U80" s="367"/>
      <c r="V80" s="104"/>
      <c r="W80" s="104"/>
      <c r="X80" s="104"/>
      <c r="Y80" s="104"/>
      <c r="Z80" s="104"/>
      <c r="AA80" s="255">
        <f>'3. Project Activities'!$Q$42</f>
        <v>0</v>
      </c>
    </row>
    <row r="81" spans="1:27" s="64" customFormat="1" ht="72.5" x14ac:dyDescent="0.35">
      <c r="A81" s="5"/>
      <c r="B81" s="367" t="s">
        <v>477</v>
      </c>
      <c r="C81" s="367" t="s">
        <v>477</v>
      </c>
      <c r="D81" s="367" t="s">
        <v>115</v>
      </c>
      <c r="E81" s="133" t="s">
        <v>404</v>
      </c>
      <c r="F81" s="104" t="s">
        <v>478</v>
      </c>
      <c r="G81" s="367"/>
      <c r="H81" s="367"/>
      <c r="I81" s="367"/>
      <c r="J81" s="367"/>
      <c r="K81" s="367"/>
      <c r="L81" s="367"/>
      <c r="M81" s="367"/>
      <c r="N81" s="289" t="s">
        <v>1050</v>
      </c>
      <c r="O81" s="255"/>
      <c r="P81" s="255"/>
      <c r="Q81" s="289" t="s">
        <v>993</v>
      </c>
      <c r="R81" s="289" t="s">
        <v>995</v>
      </c>
      <c r="S81" s="367" t="s">
        <v>1153</v>
      </c>
      <c r="T81" s="367"/>
      <c r="U81" s="367"/>
      <c r="V81" s="104"/>
      <c r="W81" s="104"/>
      <c r="X81" s="104"/>
      <c r="Y81" s="104"/>
      <c r="Z81" s="104"/>
      <c r="AA81" s="255">
        <f>'3. Project Activities'!$Q$43</f>
        <v>0</v>
      </c>
    </row>
    <row r="82" spans="1:27" s="64" customFormat="1" ht="43.5" x14ac:dyDescent="0.35">
      <c r="A82" s="5"/>
      <c r="B82" s="367" t="s">
        <v>481</v>
      </c>
      <c r="C82" s="367" t="s">
        <v>481</v>
      </c>
      <c r="D82" s="367" t="s">
        <v>479</v>
      </c>
      <c r="E82" s="133" t="s">
        <v>404</v>
      </c>
      <c r="F82" s="104" t="s">
        <v>1161</v>
      </c>
      <c r="G82" s="367"/>
      <c r="H82" s="367"/>
      <c r="I82" s="367"/>
      <c r="J82" s="367"/>
      <c r="K82" s="367"/>
      <c r="L82" s="367"/>
      <c r="M82" s="367"/>
      <c r="N82" s="289" t="s">
        <v>1050</v>
      </c>
      <c r="O82" s="255"/>
      <c r="P82" s="255"/>
      <c r="Q82" s="289" t="s">
        <v>993</v>
      </c>
      <c r="R82" s="289" t="s">
        <v>995</v>
      </c>
      <c r="S82" s="367" t="s">
        <v>1153</v>
      </c>
      <c r="T82" s="367"/>
      <c r="U82" s="367"/>
      <c r="V82" s="104"/>
      <c r="W82" s="104"/>
      <c r="X82" s="104"/>
      <c r="Y82" s="104"/>
      <c r="Z82" s="104"/>
      <c r="AA82" s="255">
        <f>'3. Project Activities'!$Q$45</f>
        <v>0</v>
      </c>
    </row>
    <row r="83" spans="1:27" s="64" customFormat="1" x14ac:dyDescent="0.35">
      <c r="A83" s="5"/>
      <c r="B83" s="367" t="s">
        <v>484</v>
      </c>
      <c r="C83" s="367" t="s">
        <v>484</v>
      </c>
      <c r="D83" s="367" t="s">
        <v>479</v>
      </c>
      <c r="E83" s="263" t="s">
        <v>438</v>
      </c>
      <c r="F83" s="104" t="s">
        <v>1162</v>
      </c>
      <c r="G83" s="367"/>
      <c r="H83" s="367"/>
      <c r="I83" s="367"/>
      <c r="J83" s="367"/>
      <c r="K83" s="367"/>
      <c r="L83" s="367"/>
      <c r="M83" s="367"/>
      <c r="N83" s="289" t="s">
        <v>1050</v>
      </c>
      <c r="O83" s="255"/>
      <c r="P83" s="255"/>
      <c r="Q83" s="289" t="s">
        <v>993</v>
      </c>
      <c r="R83" s="289" t="s">
        <v>995</v>
      </c>
      <c r="S83" s="367" t="s">
        <v>1153</v>
      </c>
      <c r="T83" s="367"/>
      <c r="U83" s="367"/>
      <c r="V83" s="104"/>
      <c r="W83" s="104"/>
      <c r="X83" s="104"/>
      <c r="Y83" s="104"/>
      <c r="Z83" s="104"/>
      <c r="AA83" s="255">
        <f>'3. Project Activities'!$Q$46</f>
        <v>0</v>
      </c>
    </row>
    <row r="84" spans="1:27" s="64" customFormat="1" ht="29" x14ac:dyDescent="0.35">
      <c r="A84" s="5"/>
      <c r="B84" s="367" t="s">
        <v>487</v>
      </c>
      <c r="C84" s="367" t="s">
        <v>487</v>
      </c>
      <c r="D84" s="367" t="s">
        <v>479</v>
      </c>
      <c r="E84" s="133" t="s">
        <v>404</v>
      </c>
      <c r="F84" s="104" t="s">
        <v>1163</v>
      </c>
      <c r="G84" s="367"/>
      <c r="H84" s="367"/>
      <c r="I84" s="367"/>
      <c r="J84" s="367"/>
      <c r="K84" s="367"/>
      <c r="L84" s="367"/>
      <c r="M84" s="367"/>
      <c r="N84" s="289" t="s">
        <v>1050</v>
      </c>
      <c r="O84" s="255"/>
      <c r="P84" s="255"/>
      <c r="Q84" s="289" t="s">
        <v>993</v>
      </c>
      <c r="R84" s="289" t="s">
        <v>995</v>
      </c>
      <c r="S84" s="367" t="s">
        <v>1153</v>
      </c>
      <c r="T84" s="367"/>
      <c r="U84" s="367"/>
      <c r="V84" s="104"/>
      <c r="W84" s="104"/>
      <c r="X84" s="104"/>
      <c r="Y84" s="104"/>
      <c r="Z84" s="104"/>
      <c r="AA84" s="255">
        <f>'3. Project Activities'!$Q$47</f>
        <v>0</v>
      </c>
    </row>
    <row r="85" spans="1:27" s="64" customFormat="1" ht="43.5" x14ac:dyDescent="0.35">
      <c r="A85" s="5"/>
      <c r="B85" s="367" t="s">
        <v>491</v>
      </c>
      <c r="C85" s="367" t="s">
        <v>491</v>
      </c>
      <c r="D85" s="367" t="s">
        <v>489</v>
      </c>
      <c r="E85" s="263" t="s">
        <v>493</v>
      </c>
      <c r="F85" s="104" t="s">
        <v>492</v>
      </c>
      <c r="G85" s="367"/>
      <c r="H85" s="367"/>
      <c r="I85" s="367"/>
      <c r="J85" s="367"/>
      <c r="K85" s="367"/>
      <c r="L85" s="367"/>
      <c r="M85" s="367"/>
      <c r="N85" s="289" t="s">
        <v>1050</v>
      </c>
      <c r="O85" s="255"/>
      <c r="P85" s="255"/>
      <c r="Q85" s="289" t="s">
        <v>993</v>
      </c>
      <c r="R85" s="289" t="s">
        <v>995</v>
      </c>
      <c r="S85" s="367" t="s">
        <v>1153</v>
      </c>
      <c r="T85" s="367"/>
      <c r="U85" s="367"/>
      <c r="V85" s="104"/>
      <c r="W85" s="104"/>
      <c r="X85" s="104"/>
      <c r="Y85" s="104"/>
      <c r="Z85" s="104"/>
      <c r="AA85" s="255">
        <f>'3. Project Activities'!$Q$49</f>
        <v>0</v>
      </c>
    </row>
    <row r="86" spans="1:27" s="64" customFormat="1" ht="72.5" x14ac:dyDescent="0.35">
      <c r="A86" s="5"/>
      <c r="B86" s="367" t="s">
        <v>495</v>
      </c>
      <c r="C86" s="367" t="s">
        <v>495</v>
      </c>
      <c r="D86" s="367" t="s">
        <v>489</v>
      </c>
      <c r="E86" s="263" t="s">
        <v>497</v>
      </c>
      <c r="F86" s="104" t="s">
        <v>496</v>
      </c>
      <c r="G86" s="367"/>
      <c r="H86" s="367"/>
      <c r="I86" s="367"/>
      <c r="J86" s="367"/>
      <c r="K86" s="367"/>
      <c r="L86" s="367"/>
      <c r="M86" s="367"/>
      <c r="N86" s="289" t="s">
        <v>1050</v>
      </c>
      <c r="O86" s="255"/>
      <c r="P86" s="255"/>
      <c r="Q86" s="289" t="s">
        <v>993</v>
      </c>
      <c r="R86" s="289" t="s">
        <v>995</v>
      </c>
      <c r="S86" s="367" t="s">
        <v>1153</v>
      </c>
      <c r="T86" s="367"/>
      <c r="U86" s="367"/>
      <c r="V86" s="104"/>
      <c r="W86" s="104"/>
      <c r="X86" s="104"/>
      <c r="Y86" s="104"/>
      <c r="Z86" s="104"/>
      <c r="AA86" s="255">
        <f>'3. Project Activities'!$Q$50</f>
        <v>0</v>
      </c>
    </row>
    <row r="87" spans="1:27" s="64" customFormat="1" ht="29" x14ac:dyDescent="0.35">
      <c r="A87" s="5"/>
      <c r="B87" s="367" t="s">
        <v>499</v>
      </c>
      <c r="C87" s="367" t="s">
        <v>499</v>
      </c>
      <c r="D87" s="367" t="s">
        <v>124</v>
      </c>
      <c r="E87" s="263" t="s">
        <v>438</v>
      </c>
      <c r="F87" s="104" t="s">
        <v>1164</v>
      </c>
      <c r="G87" s="367"/>
      <c r="H87" s="367"/>
      <c r="I87" s="367"/>
      <c r="J87" s="367"/>
      <c r="K87" s="367"/>
      <c r="L87" s="367"/>
      <c r="M87" s="367"/>
      <c r="N87" s="289" t="s">
        <v>1050</v>
      </c>
      <c r="O87" s="255"/>
      <c r="P87" s="255"/>
      <c r="Q87" s="289" t="s">
        <v>993</v>
      </c>
      <c r="R87" s="289" t="s">
        <v>995</v>
      </c>
      <c r="S87" s="367" t="s">
        <v>1153</v>
      </c>
      <c r="T87" s="367"/>
      <c r="U87" s="367"/>
      <c r="V87" s="104"/>
      <c r="W87" s="104"/>
      <c r="X87" s="104"/>
      <c r="Y87" s="104"/>
      <c r="Z87" s="104"/>
      <c r="AA87" s="255">
        <f>'3. Project Activities'!$Q$52</f>
        <v>0</v>
      </c>
    </row>
    <row r="88" spans="1:27" s="64" customFormat="1" ht="43.5" x14ac:dyDescent="0.35">
      <c r="A88" s="5"/>
      <c r="B88" s="367" t="s">
        <v>502</v>
      </c>
      <c r="C88" s="367" t="s">
        <v>502</v>
      </c>
      <c r="D88" s="367" t="s">
        <v>124</v>
      </c>
      <c r="E88" s="133" t="s">
        <v>404</v>
      </c>
      <c r="F88" s="104" t="s">
        <v>503</v>
      </c>
      <c r="G88" s="367"/>
      <c r="H88" s="367"/>
      <c r="I88" s="367"/>
      <c r="J88" s="367"/>
      <c r="K88" s="367"/>
      <c r="L88" s="367"/>
      <c r="M88" s="367"/>
      <c r="N88" s="289" t="s">
        <v>1050</v>
      </c>
      <c r="O88" s="255"/>
      <c r="P88" s="255"/>
      <c r="Q88" s="289" t="s">
        <v>993</v>
      </c>
      <c r="R88" s="289" t="s">
        <v>995</v>
      </c>
      <c r="S88" s="367" t="s">
        <v>1153</v>
      </c>
      <c r="T88" s="367"/>
      <c r="U88" s="367"/>
      <c r="V88" s="104"/>
      <c r="W88" s="104"/>
      <c r="X88" s="104"/>
      <c r="Y88" s="104"/>
      <c r="Z88" s="104"/>
      <c r="AA88" s="255">
        <f>'3. Project Activities'!$Q$53</f>
        <v>0</v>
      </c>
    </row>
    <row r="89" spans="1:27" s="64" customFormat="1" ht="43.5" x14ac:dyDescent="0.35">
      <c r="A89" s="5"/>
      <c r="B89" s="367" t="s">
        <v>506</v>
      </c>
      <c r="C89" s="367" t="s">
        <v>506</v>
      </c>
      <c r="D89" s="367" t="s">
        <v>504</v>
      </c>
      <c r="E89" s="263" t="s">
        <v>508</v>
      </c>
      <c r="F89" s="104" t="s">
        <v>507</v>
      </c>
      <c r="G89" s="367"/>
      <c r="H89" s="367"/>
      <c r="I89" s="367"/>
      <c r="J89" s="367"/>
      <c r="K89" s="367"/>
      <c r="L89" s="367"/>
      <c r="M89" s="367"/>
      <c r="N89" s="289" t="s">
        <v>1050</v>
      </c>
      <c r="O89" s="255"/>
      <c r="P89" s="255"/>
      <c r="Q89" s="289" t="s">
        <v>993</v>
      </c>
      <c r="R89" s="289" t="s">
        <v>995</v>
      </c>
      <c r="S89" s="367" t="s">
        <v>1153</v>
      </c>
      <c r="T89" s="367"/>
      <c r="U89" s="367"/>
      <c r="V89" s="104"/>
      <c r="W89" s="104"/>
      <c r="X89" s="104"/>
      <c r="Y89" s="104"/>
      <c r="Z89" s="104"/>
      <c r="AA89" s="255">
        <f>'3. Project Activities'!$Q$55</f>
        <v>0</v>
      </c>
    </row>
    <row r="90" spans="1:27" s="64" customFormat="1" ht="29" x14ac:dyDescent="0.35">
      <c r="A90" s="5"/>
      <c r="B90" s="367" t="s">
        <v>511</v>
      </c>
      <c r="C90" s="367" t="s">
        <v>511</v>
      </c>
      <c r="D90" s="367" t="s">
        <v>509</v>
      </c>
      <c r="E90" s="263" t="s">
        <v>513</v>
      </c>
      <c r="F90" s="104" t="s">
        <v>512</v>
      </c>
      <c r="G90" s="367"/>
      <c r="H90" s="367"/>
      <c r="I90" s="367"/>
      <c r="J90" s="367"/>
      <c r="K90" s="367"/>
      <c r="L90" s="367"/>
      <c r="M90" s="367"/>
      <c r="N90" s="289" t="s">
        <v>1050</v>
      </c>
      <c r="O90" s="255"/>
      <c r="P90" s="255"/>
      <c r="Q90" s="289" t="s">
        <v>993</v>
      </c>
      <c r="R90" s="289" t="s">
        <v>995</v>
      </c>
      <c r="S90" s="367" t="s">
        <v>1153</v>
      </c>
      <c r="T90" s="367"/>
      <c r="U90" s="367"/>
      <c r="V90" s="104"/>
      <c r="W90" s="104"/>
      <c r="X90" s="104"/>
      <c r="Y90" s="104"/>
      <c r="Z90" s="104"/>
      <c r="AA90" s="255">
        <f>'3. Project Activities'!$Q$57</f>
        <v>0</v>
      </c>
    </row>
    <row r="91" spans="1:27" s="64" customFormat="1" ht="48.65" customHeight="1" x14ac:dyDescent="0.35">
      <c r="A91" s="5"/>
      <c r="B91" s="367" t="s">
        <v>515</v>
      </c>
      <c r="C91" s="367" t="s">
        <v>515</v>
      </c>
      <c r="D91" s="367" t="s">
        <v>509</v>
      </c>
      <c r="E91" s="133" t="s">
        <v>404</v>
      </c>
      <c r="F91" s="104" t="s">
        <v>516</v>
      </c>
      <c r="G91" s="367"/>
      <c r="H91" s="367"/>
      <c r="I91" s="367"/>
      <c r="J91" s="367"/>
      <c r="K91" s="367"/>
      <c r="L91" s="367"/>
      <c r="M91" s="367"/>
      <c r="N91" s="289" t="s">
        <v>1050</v>
      </c>
      <c r="O91" s="255"/>
      <c r="P91" s="255"/>
      <c r="Q91" s="289" t="s">
        <v>993</v>
      </c>
      <c r="R91" s="289" t="s">
        <v>995</v>
      </c>
      <c r="S91" s="367" t="s">
        <v>1153</v>
      </c>
      <c r="T91" s="367"/>
      <c r="U91" s="367"/>
      <c r="V91" s="104"/>
      <c r="W91" s="104"/>
      <c r="X91" s="104"/>
      <c r="Y91" s="104"/>
      <c r="Z91" s="104"/>
      <c r="AA91" s="255">
        <f>'3. Project Activities'!$Q$58</f>
        <v>0</v>
      </c>
    </row>
    <row r="92" spans="1:27" s="95" customFormat="1" ht="48.65" customHeight="1" x14ac:dyDescent="0.35">
      <c r="A92" s="5"/>
      <c r="B92" s="367" t="s">
        <v>1084</v>
      </c>
      <c r="C92" s="367" t="s">
        <v>518</v>
      </c>
      <c r="D92" s="367" t="s">
        <v>509</v>
      </c>
      <c r="E92" s="133" t="s">
        <v>404</v>
      </c>
      <c r="F92" s="104" t="s">
        <v>519</v>
      </c>
      <c r="G92" s="367"/>
      <c r="H92" s="367"/>
      <c r="I92" s="367"/>
      <c r="J92" s="367"/>
      <c r="K92" s="367"/>
      <c r="L92" s="367"/>
      <c r="M92" s="367"/>
      <c r="N92" s="289" t="s">
        <v>1050</v>
      </c>
      <c r="O92" s="255"/>
      <c r="P92" s="255"/>
      <c r="Q92" s="289" t="s">
        <v>993</v>
      </c>
      <c r="R92" s="289" t="s">
        <v>995</v>
      </c>
      <c r="S92" s="367" t="s">
        <v>1153</v>
      </c>
      <c r="T92" s="367"/>
      <c r="U92" s="367"/>
      <c r="V92" s="104"/>
      <c r="W92" s="104"/>
      <c r="X92" s="104"/>
      <c r="Y92" s="104"/>
      <c r="Z92" s="104"/>
      <c r="AA92" s="255">
        <f>'3. Project Activities'!$Q$59</f>
        <v>0</v>
      </c>
    </row>
    <row r="93" spans="1:27" s="64" customFormat="1" x14ac:dyDescent="0.35">
      <c r="A93" s="5"/>
      <c r="B93" s="367" t="s">
        <v>521</v>
      </c>
      <c r="C93" s="367" t="s">
        <v>521</v>
      </c>
      <c r="D93" s="367" t="s">
        <v>130</v>
      </c>
      <c r="E93" s="263" t="s">
        <v>523</v>
      </c>
      <c r="F93" s="104" t="s">
        <v>522</v>
      </c>
      <c r="G93" s="367"/>
      <c r="H93" s="367"/>
      <c r="I93" s="367"/>
      <c r="J93" s="367"/>
      <c r="K93" s="367"/>
      <c r="L93" s="367"/>
      <c r="M93" s="367"/>
      <c r="N93" s="289" t="s">
        <v>1050</v>
      </c>
      <c r="O93" s="255"/>
      <c r="P93" s="255"/>
      <c r="Q93" s="289" t="s">
        <v>993</v>
      </c>
      <c r="R93" s="289" t="s">
        <v>995</v>
      </c>
      <c r="S93" s="367" t="s">
        <v>1153</v>
      </c>
      <c r="T93" s="367"/>
      <c r="U93" s="367"/>
      <c r="V93" s="104"/>
      <c r="W93" s="104"/>
      <c r="X93" s="104"/>
      <c r="Y93" s="104"/>
      <c r="Z93" s="104"/>
      <c r="AA93" s="255">
        <f>'3. Project Activities'!$Q$61</f>
        <v>0</v>
      </c>
    </row>
    <row r="94" spans="1:27" s="95" customFormat="1" x14ac:dyDescent="0.35">
      <c r="A94" s="5"/>
      <c r="B94" s="367"/>
      <c r="C94" s="367" t="s">
        <v>525</v>
      </c>
      <c r="D94" s="367" t="s">
        <v>130</v>
      </c>
      <c r="E94" s="263" t="s">
        <v>527</v>
      </c>
      <c r="F94" s="104" t="s">
        <v>526</v>
      </c>
      <c r="G94" s="367"/>
      <c r="H94" s="367"/>
      <c r="I94" s="367"/>
      <c r="J94" s="367"/>
      <c r="K94" s="367"/>
      <c r="L94" s="367"/>
      <c r="M94" s="367"/>
      <c r="N94" s="289" t="s">
        <v>1050</v>
      </c>
      <c r="O94" s="255"/>
      <c r="P94" s="255"/>
      <c r="Q94" s="289" t="s">
        <v>993</v>
      </c>
      <c r="R94" s="289" t="s">
        <v>995</v>
      </c>
      <c r="S94" s="367"/>
      <c r="T94" s="367"/>
      <c r="U94" s="367"/>
      <c r="V94" s="104"/>
      <c r="W94" s="104"/>
      <c r="X94" s="104"/>
      <c r="Y94" s="104"/>
      <c r="Z94" s="104"/>
      <c r="AA94" s="255">
        <f>'3. Project Activities'!$Q$62</f>
        <v>0</v>
      </c>
    </row>
    <row r="95" spans="1:27" s="95" customFormat="1" ht="101.5" x14ac:dyDescent="0.35">
      <c r="A95" s="5"/>
      <c r="B95" s="367" t="s">
        <v>1084</v>
      </c>
      <c r="C95" s="367" t="s">
        <v>530</v>
      </c>
      <c r="D95" s="367" t="s">
        <v>528</v>
      </c>
      <c r="E95" s="133" t="s">
        <v>532</v>
      </c>
      <c r="F95" s="104" t="s">
        <v>531</v>
      </c>
      <c r="G95" s="367"/>
      <c r="H95" s="367"/>
      <c r="I95" s="104" t="s">
        <v>1141</v>
      </c>
      <c r="J95" s="367"/>
      <c r="K95" s="367"/>
      <c r="L95" s="367"/>
      <c r="M95" s="367"/>
      <c r="N95" s="289" t="s">
        <v>1050</v>
      </c>
      <c r="O95" s="255"/>
      <c r="P95" s="255"/>
      <c r="Q95" s="289" t="s">
        <v>993</v>
      </c>
      <c r="R95" s="289" t="s">
        <v>995</v>
      </c>
      <c r="S95" s="367"/>
      <c r="T95" s="367"/>
      <c r="U95" s="367"/>
      <c r="V95" s="104"/>
      <c r="W95" s="104"/>
      <c r="X95" s="104"/>
      <c r="Y95" s="104"/>
      <c r="Z95" s="104"/>
      <c r="AA95" s="255">
        <f>'3. Project Activities'!$Q$64</f>
        <v>0</v>
      </c>
    </row>
    <row r="96" spans="1:27" s="95" customFormat="1" ht="29" x14ac:dyDescent="0.35">
      <c r="A96" s="5"/>
      <c r="B96" s="367" t="s">
        <v>1084</v>
      </c>
      <c r="C96" s="367" t="s">
        <v>534</v>
      </c>
      <c r="D96" s="367" t="s">
        <v>528</v>
      </c>
      <c r="E96" s="133" t="s">
        <v>314</v>
      </c>
      <c r="F96" s="104" t="s">
        <v>535</v>
      </c>
      <c r="G96" s="367"/>
      <c r="H96" s="367"/>
      <c r="I96" s="104"/>
      <c r="J96" s="367"/>
      <c r="K96" s="367"/>
      <c r="L96" s="367"/>
      <c r="M96" s="367"/>
      <c r="N96" s="289" t="s">
        <v>1050</v>
      </c>
      <c r="O96" s="255"/>
      <c r="P96" s="255"/>
      <c r="Q96" s="289" t="s">
        <v>993</v>
      </c>
      <c r="R96" s="289" t="s">
        <v>995</v>
      </c>
      <c r="S96" s="367"/>
      <c r="T96" s="367"/>
      <c r="U96" s="367"/>
      <c r="V96" s="104"/>
      <c r="W96" s="104"/>
      <c r="X96" s="104"/>
      <c r="Y96" s="104"/>
      <c r="Z96" s="104"/>
      <c r="AA96" s="255">
        <f>'3. Project Activities'!$Q$65</f>
        <v>0</v>
      </c>
    </row>
    <row r="97" spans="1:27" s="64" customFormat="1" ht="29" x14ac:dyDescent="0.35">
      <c r="A97" s="5"/>
      <c r="B97" s="367" t="s">
        <v>1165</v>
      </c>
      <c r="C97" s="367" t="s">
        <v>538</v>
      </c>
      <c r="D97" s="367" t="s">
        <v>536</v>
      </c>
      <c r="E97" s="133" t="s">
        <v>540</v>
      </c>
      <c r="F97" s="104" t="s">
        <v>539</v>
      </c>
      <c r="G97" s="367"/>
      <c r="H97" s="367"/>
      <c r="I97" s="367"/>
      <c r="J97" s="367"/>
      <c r="K97" s="367"/>
      <c r="L97" s="367"/>
      <c r="M97" s="367"/>
      <c r="N97" s="289" t="s">
        <v>1050</v>
      </c>
      <c r="O97" s="255"/>
      <c r="P97" s="255"/>
      <c r="Q97" s="289" t="s">
        <v>993</v>
      </c>
      <c r="R97" s="289" t="s">
        <v>995</v>
      </c>
      <c r="S97" s="367" t="s">
        <v>1153</v>
      </c>
      <c r="T97" s="367"/>
      <c r="U97" s="367"/>
      <c r="V97" s="104"/>
      <c r="W97" s="104"/>
      <c r="X97" s="104"/>
      <c r="Y97" s="104"/>
      <c r="Z97" s="104"/>
      <c r="AA97" s="255">
        <f>'3. Project Activities'!$Q$67</f>
        <v>0</v>
      </c>
    </row>
    <row r="98" spans="1:27" s="64" customFormat="1" x14ac:dyDescent="0.35">
      <c r="A98" s="5"/>
      <c r="B98" s="367" t="s">
        <v>1166</v>
      </c>
      <c r="C98" s="367" t="s">
        <v>542</v>
      </c>
      <c r="D98" s="367" t="s">
        <v>536</v>
      </c>
      <c r="E98" s="133" t="s">
        <v>540</v>
      </c>
      <c r="F98" s="104" t="s">
        <v>543</v>
      </c>
      <c r="G98" s="367"/>
      <c r="H98" s="367"/>
      <c r="I98" s="367"/>
      <c r="J98" s="367"/>
      <c r="K98" s="367"/>
      <c r="L98" s="367"/>
      <c r="M98" s="367"/>
      <c r="N98" s="289" t="s">
        <v>1050</v>
      </c>
      <c r="O98" s="255"/>
      <c r="P98" s="255"/>
      <c r="Q98" s="289" t="s">
        <v>993</v>
      </c>
      <c r="R98" s="289" t="s">
        <v>995</v>
      </c>
      <c r="S98" s="367" t="s">
        <v>1153</v>
      </c>
      <c r="T98" s="367"/>
      <c r="U98" s="367"/>
      <c r="V98" s="104"/>
      <c r="W98" s="104"/>
      <c r="X98" s="104"/>
      <c r="Y98" s="104"/>
      <c r="Z98" s="104"/>
      <c r="AA98" s="255">
        <f>'3. Project Activities'!$Q$68</f>
        <v>0</v>
      </c>
    </row>
    <row r="99" spans="1:27" s="64" customFormat="1" ht="43.5" x14ac:dyDescent="0.35">
      <c r="A99" s="5"/>
      <c r="B99" s="367" t="s">
        <v>1167</v>
      </c>
      <c r="C99" s="367" t="s">
        <v>545</v>
      </c>
      <c r="D99" s="367" t="s">
        <v>536</v>
      </c>
      <c r="E99" s="133" t="s">
        <v>540</v>
      </c>
      <c r="F99" s="104" t="s">
        <v>546</v>
      </c>
      <c r="G99" s="367"/>
      <c r="H99" s="367"/>
      <c r="I99" s="367"/>
      <c r="J99" s="367"/>
      <c r="K99" s="367"/>
      <c r="L99" s="367"/>
      <c r="M99" s="367"/>
      <c r="N99" s="289" t="s">
        <v>1050</v>
      </c>
      <c r="O99" s="255"/>
      <c r="P99" s="255"/>
      <c r="Q99" s="289" t="s">
        <v>993</v>
      </c>
      <c r="R99" s="289" t="s">
        <v>995</v>
      </c>
      <c r="S99" s="367" t="s">
        <v>1153</v>
      </c>
      <c r="T99" s="367"/>
      <c r="U99" s="367"/>
      <c r="V99" s="104"/>
      <c r="W99" s="104"/>
      <c r="X99" s="104"/>
      <c r="Y99" s="104"/>
      <c r="Z99" s="104"/>
      <c r="AA99" s="255">
        <f>'3. Project Activities'!$Q$69</f>
        <v>0</v>
      </c>
    </row>
    <row r="100" spans="1:27" s="64" customFormat="1" x14ac:dyDescent="0.35">
      <c r="A100" s="5"/>
      <c r="B100" s="367" t="s">
        <v>1168</v>
      </c>
      <c r="C100" s="367" t="s">
        <v>548</v>
      </c>
      <c r="D100" s="367" t="s">
        <v>536</v>
      </c>
      <c r="E100" s="133" t="s">
        <v>540</v>
      </c>
      <c r="F100" s="104" t="s">
        <v>549</v>
      </c>
      <c r="G100" s="367"/>
      <c r="H100" s="367"/>
      <c r="I100" s="367"/>
      <c r="J100" s="367"/>
      <c r="K100" s="367"/>
      <c r="L100" s="367"/>
      <c r="M100" s="367"/>
      <c r="N100" s="289" t="s">
        <v>1050</v>
      </c>
      <c r="O100" s="255"/>
      <c r="P100" s="255"/>
      <c r="Q100" s="289" t="s">
        <v>993</v>
      </c>
      <c r="R100" s="289" t="s">
        <v>995</v>
      </c>
      <c r="S100" s="367" t="s">
        <v>1153</v>
      </c>
      <c r="T100" s="367"/>
      <c r="U100" s="367"/>
      <c r="V100" s="104"/>
      <c r="W100" s="104"/>
      <c r="X100" s="104"/>
      <c r="Y100" s="104"/>
      <c r="Z100" s="104"/>
      <c r="AA100" s="255">
        <f>'3. Project Activities'!$Q$70</f>
        <v>0</v>
      </c>
    </row>
    <row r="101" spans="1:27" s="64" customFormat="1" x14ac:dyDescent="0.35">
      <c r="A101" s="5"/>
      <c r="B101" s="212"/>
      <c r="C101" s="289" t="s">
        <v>316</v>
      </c>
      <c r="D101" s="255" t="s">
        <v>313</v>
      </c>
      <c r="E101" s="109" t="s">
        <v>314</v>
      </c>
      <c r="F101" s="104" t="s">
        <v>317</v>
      </c>
      <c r="G101" s="104"/>
      <c r="H101" s="104"/>
      <c r="I101" s="104"/>
      <c r="J101" s="104"/>
      <c r="K101" s="104"/>
      <c r="L101" s="104"/>
      <c r="M101" s="104"/>
      <c r="N101" s="289" t="s">
        <v>1050</v>
      </c>
      <c r="O101" s="255"/>
      <c r="P101" s="255"/>
      <c r="Q101" s="289" t="s">
        <v>993</v>
      </c>
      <c r="R101" s="367" t="s">
        <v>1169</v>
      </c>
      <c r="S101" s="289" t="s">
        <v>995</v>
      </c>
      <c r="T101" s="292"/>
      <c r="U101" s="292"/>
      <c r="V101" s="293"/>
      <c r="W101" s="293"/>
      <c r="X101" s="293"/>
      <c r="Y101" s="293"/>
      <c r="Z101" s="293"/>
      <c r="AA101" s="301">
        <f>'2. Project Scope'!$Q$11</f>
        <v>0</v>
      </c>
    </row>
    <row r="102" spans="1:27" ht="29" x14ac:dyDescent="0.35">
      <c r="A102" s="5"/>
      <c r="B102" s="212"/>
      <c r="C102" s="289" t="s">
        <v>320</v>
      </c>
      <c r="D102" s="255" t="s">
        <v>313</v>
      </c>
      <c r="E102" s="109" t="s">
        <v>314</v>
      </c>
      <c r="F102" s="104" t="s">
        <v>321</v>
      </c>
      <c r="G102" s="104"/>
      <c r="H102" s="104"/>
      <c r="I102" s="104"/>
      <c r="J102" s="104"/>
      <c r="K102" s="104"/>
      <c r="L102" s="104"/>
      <c r="M102" s="104"/>
      <c r="N102" s="289" t="s">
        <v>1050</v>
      </c>
      <c r="O102" s="255"/>
      <c r="P102" s="255"/>
      <c r="Q102" s="289" t="s">
        <v>993</v>
      </c>
      <c r="R102" s="367" t="s">
        <v>1169</v>
      </c>
      <c r="S102" s="289" t="s">
        <v>995</v>
      </c>
      <c r="T102" s="292"/>
      <c r="U102" s="292"/>
      <c r="V102" s="293"/>
      <c r="W102" s="293"/>
      <c r="X102" s="293"/>
      <c r="Y102" s="293"/>
      <c r="Z102" s="293"/>
      <c r="AA102" s="301">
        <f>'2. Project Scope'!$Q$12</f>
        <v>0</v>
      </c>
    </row>
    <row r="103" spans="1:27" ht="29" x14ac:dyDescent="0.35">
      <c r="A103" s="5"/>
      <c r="B103" s="212"/>
      <c r="C103" s="289" t="s">
        <v>323</v>
      </c>
      <c r="D103" s="255" t="s">
        <v>313</v>
      </c>
      <c r="E103" s="109" t="s">
        <v>314</v>
      </c>
      <c r="F103" s="104" t="s">
        <v>324</v>
      </c>
      <c r="G103" s="104"/>
      <c r="H103" s="104"/>
      <c r="I103" s="104"/>
      <c r="J103" s="104"/>
      <c r="K103" s="104"/>
      <c r="L103" s="104"/>
      <c r="M103" s="104"/>
      <c r="N103" s="289" t="s">
        <v>1050</v>
      </c>
      <c r="O103" s="255"/>
      <c r="P103" s="255"/>
      <c r="Q103" s="289" t="s">
        <v>993</v>
      </c>
      <c r="R103" s="367" t="s">
        <v>1169</v>
      </c>
      <c r="S103" s="289" t="s">
        <v>995</v>
      </c>
      <c r="T103" s="292"/>
      <c r="U103" s="292"/>
      <c r="V103" s="293"/>
      <c r="W103" s="293"/>
      <c r="X103" s="293"/>
      <c r="Y103" s="293"/>
      <c r="Z103" s="293"/>
      <c r="AA103" s="301">
        <f>'2. Project Scope'!$Q$13</f>
        <v>0</v>
      </c>
    </row>
    <row r="104" spans="1:27" ht="29" x14ac:dyDescent="0.35">
      <c r="A104" s="5"/>
      <c r="B104" s="212"/>
      <c r="C104" s="289" t="s">
        <v>327</v>
      </c>
      <c r="D104" s="255" t="s">
        <v>325</v>
      </c>
      <c r="E104" s="109" t="s">
        <v>314</v>
      </c>
      <c r="F104" s="104" t="s">
        <v>328</v>
      </c>
      <c r="G104" s="104"/>
      <c r="H104" s="104"/>
      <c r="I104" s="104"/>
      <c r="J104" s="104"/>
      <c r="K104" s="104"/>
      <c r="L104" s="104"/>
      <c r="M104" s="104"/>
      <c r="N104" s="289" t="s">
        <v>1050</v>
      </c>
      <c r="O104" s="255"/>
      <c r="P104" s="255"/>
      <c r="Q104" s="289" t="s">
        <v>993</v>
      </c>
      <c r="R104" s="367" t="s">
        <v>1169</v>
      </c>
      <c r="S104" s="289" t="s">
        <v>995</v>
      </c>
      <c r="T104" s="292"/>
      <c r="U104" s="292"/>
      <c r="V104" s="293"/>
      <c r="W104" s="293"/>
      <c r="X104" s="293"/>
      <c r="Y104" s="293"/>
      <c r="Z104" s="293"/>
      <c r="AA104" s="301">
        <f>'2. Project Scope'!$Q$15</f>
        <v>0</v>
      </c>
    </row>
    <row r="105" spans="1:27" ht="29" x14ac:dyDescent="0.35">
      <c r="A105" s="5"/>
      <c r="B105" s="212"/>
      <c r="C105" s="289" t="s">
        <v>330</v>
      </c>
      <c r="D105" s="255" t="s">
        <v>325</v>
      </c>
      <c r="E105" s="109" t="s">
        <v>314</v>
      </c>
      <c r="F105" s="104" t="s">
        <v>331</v>
      </c>
      <c r="G105" s="104"/>
      <c r="H105" s="104"/>
      <c r="I105" s="104"/>
      <c r="J105" s="104"/>
      <c r="K105" s="104"/>
      <c r="L105" s="104"/>
      <c r="M105" s="104"/>
      <c r="N105" s="289" t="s">
        <v>1050</v>
      </c>
      <c r="O105" s="255"/>
      <c r="P105" s="255"/>
      <c r="Q105" s="289" t="s">
        <v>993</v>
      </c>
      <c r="R105" s="367" t="s">
        <v>1169</v>
      </c>
      <c r="S105" s="289" t="s">
        <v>995</v>
      </c>
      <c r="T105" s="292"/>
      <c r="U105" s="292"/>
      <c r="V105" s="293"/>
      <c r="W105" s="293"/>
      <c r="X105" s="293"/>
      <c r="Y105" s="293"/>
      <c r="Z105" s="293"/>
      <c r="AA105" s="301">
        <f>'2. Project Scope'!$Q$16</f>
        <v>0</v>
      </c>
    </row>
    <row r="106" spans="1:27" ht="29" x14ac:dyDescent="0.35">
      <c r="A106" s="5"/>
      <c r="B106" s="367"/>
      <c r="C106" s="289" t="s">
        <v>333</v>
      </c>
      <c r="D106" s="255" t="s">
        <v>325</v>
      </c>
      <c r="E106" s="109" t="s">
        <v>314</v>
      </c>
      <c r="F106" s="109" t="s">
        <v>334</v>
      </c>
      <c r="G106" s="104"/>
      <c r="H106" s="104"/>
      <c r="I106" s="104"/>
      <c r="J106" s="104"/>
      <c r="K106" s="104"/>
      <c r="L106" s="104"/>
      <c r="M106" s="104"/>
      <c r="N106" s="289" t="s">
        <v>1050</v>
      </c>
      <c r="O106" s="255"/>
      <c r="P106" s="255"/>
      <c r="Q106" s="289" t="s">
        <v>993</v>
      </c>
      <c r="R106" s="367" t="s">
        <v>1169</v>
      </c>
      <c r="S106" s="289" t="s">
        <v>995</v>
      </c>
      <c r="T106" s="292"/>
      <c r="U106" s="292"/>
      <c r="V106" s="293"/>
      <c r="W106" s="293"/>
      <c r="X106" s="293"/>
      <c r="Y106" s="293"/>
      <c r="Z106" s="293"/>
      <c r="AA106" s="301">
        <f>'2. Project Scope'!$Q$17</f>
        <v>0</v>
      </c>
    </row>
    <row r="107" spans="1:27" ht="32.25" customHeight="1" x14ac:dyDescent="0.35">
      <c r="A107" s="5"/>
      <c r="B107" s="367"/>
      <c r="C107" s="289" t="s">
        <v>337</v>
      </c>
      <c r="D107" s="255" t="s">
        <v>335</v>
      </c>
      <c r="E107" s="109" t="s">
        <v>314</v>
      </c>
      <c r="F107" s="109" t="s">
        <v>338</v>
      </c>
      <c r="G107" s="104"/>
      <c r="H107" s="104"/>
      <c r="I107" s="104"/>
      <c r="J107" s="104"/>
      <c r="K107" s="104"/>
      <c r="L107" s="104"/>
      <c r="M107" s="104"/>
      <c r="N107" s="289" t="s">
        <v>1050</v>
      </c>
      <c r="O107" s="255"/>
      <c r="P107" s="255"/>
      <c r="Q107" s="289" t="s">
        <v>993</v>
      </c>
      <c r="R107" s="367" t="s">
        <v>1169</v>
      </c>
      <c r="S107" s="289" t="s">
        <v>995</v>
      </c>
      <c r="T107" s="292"/>
      <c r="U107" s="292"/>
      <c r="V107" s="293"/>
      <c r="W107" s="293"/>
      <c r="X107" s="293"/>
      <c r="Y107" s="293"/>
      <c r="Z107" s="293"/>
      <c r="AA107" s="301">
        <f>'2. Project Scope'!$Q$19</f>
        <v>0</v>
      </c>
    </row>
    <row r="108" spans="1:27" ht="29" x14ac:dyDescent="0.35">
      <c r="A108" s="5"/>
      <c r="B108" s="367"/>
      <c r="C108" s="289" t="s">
        <v>340</v>
      </c>
      <c r="D108" s="255" t="s">
        <v>335</v>
      </c>
      <c r="E108" s="109" t="s">
        <v>314</v>
      </c>
      <c r="F108" s="109" t="s">
        <v>341</v>
      </c>
      <c r="G108" s="104"/>
      <c r="H108" s="104"/>
      <c r="I108" s="104"/>
      <c r="J108" s="104"/>
      <c r="K108" s="104"/>
      <c r="L108" s="104"/>
      <c r="M108" s="104"/>
      <c r="N108" s="289" t="s">
        <v>1050</v>
      </c>
      <c r="O108" s="255"/>
      <c r="P108" s="255"/>
      <c r="Q108" s="289" t="s">
        <v>993</v>
      </c>
      <c r="R108" s="367" t="s">
        <v>1169</v>
      </c>
      <c r="S108" s="289" t="s">
        <v>995</v>
      </c>
      <c r="T108" s="292"/>
      <c r="U108" s="292"/>
      <c r="V108" s="293"/>
      <c r="W108" s="293"/>
      <c r="X108" s="293"/>
      <c r="Y108" s="293"/>
      <c r="Z108" s="293"/>
      <c r="AA108" s="301">
        <f>'2. Project Scope'!$Q$20</f>
        <v>0</v>
      </c>
    </row>
    <row r="109" spans="1:27" ht="43.5" x14ac:dyDescent="0.35">
      <c r="A109" s="5"/>
      <c r="B109" s="367"/>
      <c r="C109" s="289" t="s">
        <v>344</v>
      </c>
      <c r="D109" s="255" t="s">
        <v>342</v>
      </c>
      <c r="E109" s="109" t="s">
        <v>314</v>
      </c>
      <c r="F109" s="109" t="s">
        <v>345</v>
      </c>
      <c r="G109" s="104"/>
      <c r="H109" s="104"/>
      <c r="I109" s="104"/>
      <c r="J109" s="104"/>
      <c r="K109" s="104"/>
      <c r="L109" s="104"/>
      <c r="M109" s="104"/>
      <c r="N109" s="289" t="s">
        <v>1050</v>
      </c>
      <c r="O109" s="255"/>
      <c r="P109" s="255"/>
      <c r="Q109" s="289" t="s">
        <v>993</v>
      </c>
      <c r="R109" s="367" t="s">
        <v>1169</v>
      </c>
      <c r="S109" s="289" t="s">
        <v>995</v>
      </c>
      <c r="T109" s="292"/>
      <c r="U109" s="292"/>
      <c r="V109" s="293"/>
      <c r="W109" s="293"/>
      <c r="X109" s="293"/>
      <c r="Y109" s="293"/>
      <c r="Z109" s="293"/>
      <c r="AA109" s="301">
        <f>'2. Project Scope'!$Q$22</f>
        <v>0</v>
      </c>
    </row>
    <row r="110" spans="1:27" ht="29" x14ac:dyDescent="0.35">
      <c r="A110" s="5"/>
      <c r="B110" s="367"/>
      <c r="C110" s="289" t="s">
        <v>347</v>
      </c>
      <c r="D110" s="255" t="s">
        <v>342</v>
      </c>
      <c r="E110" s="109" t="s">
        <v>314</v>
      </c>
      <c r="F110" s="109" t="s">
        <v>348</v>
      </c>
      <c r="G110" s="104"/>
      <c r="H110" s="104"/>
      <c r="I110" s="104"/>
      <c r="J110" s="104"/>
      <c r="K110" s="104"/>
      <c r="L110" s="104"/>
      <c r="M110" s="104"/>
      <c r="N110" s="289" t="s">
        <v>1050</v>
      </c>
      <c r="O110" s="255"/>
      <c r="P110" s="255"/>
      <c r="Q110" s="289" t="s">
        <v>993</v>
      </c>
      <c r="R110" s="367" t="s">
        <v>1169</v>
      </c>
      <c r="S110" s="289" t="s">
        <v>995</v>
      </c>
      <c r="T110" s="292"/>
      <c r="U110" s="292"/>
      <c r="V110" s="293"/>
      <c r="W110" s="293"/>
      <c r="X110" s="293"/>
      <c r="Y110" s="293"/>
      <c r="Z110" s="293"/>
      <c r="AA110" s="301">
        <f>'2. Project Scope'!$Q$23</f>
        <v>0</v>
      </c>
    </row>
    <row r="111" spans="1:27" x14ac:dyDescent="0.35">
      <c r="A111" s="5"/>
      <c r="B111" s="367"/>
      <c r="C111" s="289" t="s">
        <v>350</v>
      </c>
      <c r="D111" s="255" t="s">
        <v>342</v>
      </c>
      <c r="E111" s="109" t="s">
        <v>314</v>
      </c>
      <c r="F111" s="109" t="s">
        <v>351</v>
      </c>
      <c r="G111" s="104"/>
      <c r="H111" s="104"/>
      <c r="I111" s="104"/>
      <c r="J111" s="104"/>
      <c r="K111" s="104"/>
      <c r="L111" s="104"/>
      <c r="M111" s="104"/>
      <c r="N111" s="289" t="s">
        <v>1050</v>
      </c>
      <c r="O111" s="255"/>
      <c r="P111" s="255"/>
      <c r="Q111" s="289" t="s">
        <v>993</v>
      </c>
      <c r="R111" s="367" t="s">
        <v>1169</v>
      </c>
      <c r="S111" s="289" t="s">
        <v>995</v>
      </c>
      <c r="T111" s="292"/>
      <c r="U111" s="292"/>
      <c r="V111" s="293"/>
      <c r="W111" s="293"/>
      <c r="X111" s="293"/>
      <c r="Y111" s="293"/>
      <c r="Z111" s="293"/>
      <c r="AA111" s="301">
        <f>'2. Project Scope'!$Q$24</f>
        <v>0</v>
      </c>
    </row>
    <row r="112" spans="1:27" x14ac:dyDescent="0.35">
      <c r="A112" s="5"/>
      <c r="B112" s="367"/>
      <c r="C112" s="289" t="s">
        <v>354</v>
      </c>
      <c r="D112" s="255" t="s">
        <v>352</v>
      </c>
      <c r="E112" s="109" t="s">
        <v>314</v>
      </c>
      <c r="F112" s="109" t="s">
        <v>355</v>
      </c>
      <c r="G112" s="104"/>
      <c r="H112" s="104"/>
      <c r="I112" s="104"/>
      <c r="J112" s="104"/>
      <c r="K112" s="104"/>
      <c r="L112" s="104"/>
      <c r="M112" s="104"/>
      <c r="N112" s="289" t="s">
        <v>1050</v>
      </c>
      <c r="O112" s="255"/>
      <c r="P112" s="255"/>
      <c r="Q112" s="289" t="s">
        <v>993</v>
      </c>
      <c r="R112" s="367" t="s">
        <v>1169</v>
      </c>
      <c r="S112" s="289" t="s">
        <v>995</v>
      </c>
      <c r="T112" s="292"/>
      <c r="U112" s="292"/>
      <c r="V112" s="293"/>
      <c r="W112" s="293"/>
      <c r="X112" s="293"/>
      <c r="Y112" s="293"/>
      <c r="Z112" s="293"/>
      <c r="AA112" s="301">
        <f>'2. Project Scope'!$Q$26</f>
        <v>0</v>
      </c>
    </row>
    <row r="113" spans="1:27" ht="29" x14ac:dyDescent="0.35">
      <c r="A113" s="240"/>
      <c r="B113" s="367"/>
      <c r="C113" s="289" t="s">
        <v>357</v>
      </c>
      <c r="D113" s="255" t="s">
        <v>352</v>
      </c>
      <c r="E113" s="109" t="s">
        <v>314</v>
      </c>
      <c r="F113" s="109" t="s">
        <v>358</v>
      </c>
      <c r="G113" s="104"/>
      <c r="H113" s="104"/>
      <c r="I113" s="104"/>
      <c r="J113" s="104"/>
      <c r="K113" s="104"/>
      <c r="L113" s="104"/>
      <c r="M113" s="104"/>
      <c r="N113" s="289" t="s">
        <v>1050</v>
      </c>
      <c r="O113" s="255"/>
      <c r="P113" s="255"/>
      <c r="Q113" s="289" t="s">
        <v>993</v>
      </c>
      <c r="R113" s="367" t="s">
        <v>1169</v>
      </c>
      <c r="S113" s="289" t="s">
        <v>995</v>
      </c>
      <c r="T113" s="292"/>
      <c r="U113" s="292"/>
      <c r="V113" s="293"/>
      <c r="W113" s="293"/>
      <c r="X113" s="293"/>
      <c r="Y113" s="293"/>
      <c r="Z113" s="293"/>
      <c r="AA113" s="301">
        <f>'2. Project Scope'!$Q$27</f>
        <v>0</v>
      </c>
    </row>
    <row r="114" spans="1:27" ht="29" x14ac:dyDescent="0.35">
      <c r="A114" s="240"/>
      <c r="B114" s="367" t="s">
        <v>1170</v>
      </c>
      <c r="C114" s="289" t="s">
        <v>360</v>
      </c>
      <c r="D114" s="255" t="s">
        <v>352</v>
      </c>
      <c r="E114" s="109" t="s">
        <v>314</v>
      </c>
      <c r="F114" s="109" t="s">
        <v>361</v>
      </c>
      <c r="G114" s="104"/>
      <c r="H114" s="104"/>
      <c r="I114" s="104"/>
      <c r="J114" s="104"/>
      <c r="K114" s="104"/>
      <c r="L114" s="104"/>
      <c r="M114" s="104"/>
      <c r="N114" s="289" t="s">
        <v>1050</v>
      </c>
      <c r="O114" s="255"/>
      <c r="P114" s="255"/>
      <c r="Q114" s="289" t="s">
        <v>993</v>
      </c>
      <c r="R114" s="367" t="s">
        <v>1169</v>
      </c>
      <c r="S114" s="289" t="s">
        <v>995</v>
      </c>
      <c r="T114" s="292"/>
      <c r="U114" s="292"/>
      <c r="V114" s="293"/>
      <c r="W114" s="293"/>
      <c r="X114" s="293"/>
      <c r="Y114" s="293"/>
      <c r="Z114" s="293"/>
      <c r="AA114" s="301">
        <f>'2. Project Scope'!$Q$28</f>
        <v>0</v>
      </c>
    </row>
    <row r="115" spans="1:27" x14ac:dyDescent="0.35">
      <c r="A115" s="240"/>
      <c r="B115" s="367" t="s">
        <v>1171</v>
      </c>
      <c r="C115" s="289" t="s">
        <v>363</v>
      </c>
      <c r="D115" s="255" t="s">
        <v>352</v>
      </c>
      <c r="E115" s="109" t="s">
        <v>314</v>
      </c>
      <c r="F115" s="109" t="s">
        <v>364</v>
      </c>
      <c r="G115" s="104"/>
      <c r="H115" s="104"/>
      <c r="I115" s="104"/>
      <c r="J115" s="104"/>
      <c r="K115" s="104"/>
      <c r="L115" s="104"/>
      <c r="M115" s="104"/>
      <c r="N115" s="289" t="s">
        <v>1050</v>
      </c>
      <c r="O115" s="255"/>
      <c r="P115" s="255"/>
      <c r="Q115" s="289" t="s">
        <v>993</v>
      </c>
      <c r="R115" s="367" t="s">
        <v>1169</v>
      </c>
      <c r="S115" s="289" t="s">
        <v>995</v>
      </c>
      <c r="T115" s="292"/>
      <c r="U115" s="292"/>
      <c r="V115" s="293"/>
      <c r="W115" s="293"/>
      <c r="X115" s="293"/>
      <c r="Y115" s="293"/>
      <c r="Z115" s="293"/>
      <c r="AA115" s="301">
        <f>'2. Project Scope'!$Q$29</f>
        <v>0</v>
      </c>
    </row>
    <row r="116" spans="1:27" ht="29" x14ac:dyDescent="0.35">
      <c r="A116" s="240"/>
      <c r="B116" s="367"/>
      <c r="C116" s="289" t="s">
        <v>367</v>
      </c>
      <c r="D116" s="255" t="s">
        <v>365</v>
      </c>
      <c r="E116" s="109" t="s">
        <v>314</v>
      </c>
      <c r="F116" s="109" t="s">
        <v>368</v>
      </c>
      <c r="G116" s="104"/>
      <c r="H116" s="104"/>
      <c r="I116" s="104"/>
      <c r="J116" s="104"/>
      <c r="K116" s="104"/>
      <c r="L116" s="104"/>
      <c r="M116" s="104"/>
      <c r="N116" s="289" t="s">
        <v>1050</v>
      </c>
      <c r="O116" s="255"/>
      <c r="P116" s="255"/>
      <c r="Q116" s="289" t="s">
        <v>993</v>
      </c>
      <c r="R116" s="367" t="s">
        <v>1169</v>
      </c>
      <c r="S116" s="289" t="s">
        <v>995</v>
      </c>
      <c r="T116" s="292"/>
      <c r="U116" s="292"/>
      <c r="V116" s="293"/>
      <c r="W116" s="293"/>
      <c r="X116" s="293"/>
      <c r="Y116" s="293"/>
      <c r="Z116" s="293"/>
      <c r="AA116" s="301">
        <f>'2. Project Scope'!$Q$31</f>
        <v>0</v>
      </c>
    </row>
    <row r="117" spans="1:27" ht="43.5" x14ac:dyDescent="0.35">
      <c r="A117" s="240"/>
      <c r="B117" s="367"/>
      <c r="C117" s="289" t="s">
        <v>370</v>
      </c>
      <c r="D117" s="255" t="s">
        <v>365</v>
      </c>
      <c r="E117" s="109" t="s">
        <v>314</v>
      </c>
      <c r="F117" s="109" t="s">
        <v>371</v>
      </c>
      <c r="G117" s="104"/>
      <c r="H117" s="104"/>
      <c r="I117" s="104"/>
      <c r="J117" s="104"/>
      <c r="K117" s="104"/>
      <c r="L117" s="104"/>
      <c r="M117" s="104"/>
      <c r="N117" s="289" t="s">
        <v>1050</v>
      </c>
      <c r="O117" s="255"/>
      <c r="P117" s="255"/>
      <c r="Q117" s="289" t="s">
        <v>993</v>
      </c>
      <c r="R117" s="367" t="s">
        <v>1169</v>
      </c>
      <c r="S117" s="289" t="s">
        <v>995</v>
      </c>
      <c r="T117" s="292"/>
      <c r="U117" s="292"/>
      <c r="V117" s="293"/>
      <c r="W117" s="293"/>
      <c r="X117" s="293"/>
      <c r="Y117" s="293"/>
      <c r="Z117" s="293"/>
      <c r="AA117" s="301">
        <f>'2. Project Scope'!$Q$32</f>
        <v>0</v>
      </c>
    </row>
    <row r="118" spans="1:27" x14ac:dyDescent="0.35">
      <c r="A118" s="240"/>
      <c r="B118" s="367"/>
      <c r="C118" s="289" t="s">
        <v>373</v>
      </c>
      <c r="D118" s="255" t="s">
        <v>365</v>
      </c>
      <c r="E118" s="109" t="s">
        <v>314</v>
      </c>
      <c r="F118" s="109" t="s">
        <v>374</v>
      </c>
      <c r="G118" s="104"/>
      <c r="H118" s="104"/>
      <c r="I118" s="104"/>
      <c r="J118" s="104"/>
      <c r="K118" s="104"/>
      <c r="L118" s="104"/>
      <c r="M118" s="104"/>
      <c r="N118" s="289" t="s">
        <v>1050</v>
      </c>
      <c r="O118" s="255"/>
      <c r="P118" s="255"/>
      <c r="Q118" s="289" t="s">
        <v>993</v>
      </c>
      <c r="R118" s="367" t="s">
        <v>1169</v>
      </c>
      <c r="S118" s="289" t="s">
        <v>995</v>
      </c>
      <c r="T118" s="292"/>
      <c r="U118" s="292"/>
      <c r="V118" s="293"/>
      <c r="W118" s="293"/>
      <c r="X118" s="293"/>
      <c r="Y118" s="293"/>
      <c r="Z118" s="293"/>
      <c r="AA118" s="301">
        <f>'2. Project Scope'!$Q$33</f>
        <v>0</v>
      </c>
    </row>
    <row r="119" spans="1:27" x14ac:dyDescent="0.35">
      <c r="A119" s="240"/>
      <c r="B119" s="212"/>
      <c r="C119" s="289" t="s">
        <v>377</v>
      </c>
      <c r="D119" s="255" t="s">
        <v>375</v>
      </c>
      <c r="E119" s="109" t="s">
        <v>314</v>
      </c>
      <c r="F119" s="104" t="s">
        <v>378</v>
      </c>
      <c r="G119" s="104"/>
      <c r="H119" s="104"/>
      <c r="I119" s="104"/>
      <c r="J119" s="104"/>
      <c r="K119" s="104"/>
      <c r="L119" s="104"/>
      <c r="M119" s="104"/>
      <c r="N119" s="289" t="s">
        <v>1050</v>
      </c>
      <c r="O119" s="255"/>
      <c r="P119" s="255"/>
      <c r="Q119" s="289" t="s">
        <v>993</v>
      </c>
      <c r="R119" s="367" t="s">
        <v>1169</v>
      </c>
      <c r="S119" s="289" t="s">
        <v>995</v>
      </c>
      <c r="T119" s="292"/>
      <c r="U119" s="292"/>
      <c r="V119" s="293"/>
      <c r="W119" s="293"/>
      <c r="X119" s="293"/>
      <c r="Y119" s="293"/>
      <c r="Z119" s="293"/>
      <c r="AA119" s="301">
        <f>'2. Project Scope'!$Q$35</f>
        <v>0</v>
      </c>
    </row>
    <row r="120" spans="1:27" x14ac:dyDescent="0.35">
      <c r="A120" s="240"/>
      <c r="B120" s="212"/>
      <c r="C120" s="289" t="s">
        <v>380</v>
      </c>
      <c r="D120" s="255" t="s">
        <v>375</v>
      </c>
      <c r="E120" s="109" t="s">
        <v>314</v>
      </c>
      <c r="F120" s="104" t="s">
        <v>381</v>
      </c>
      <c r="G120" s="104"/>
      <c r="H120" s="104"/>
      <c r="I120" s="104"/>
      <c r="J120" s="104"/>
      <c r="K120" s="104"/>
      <c r="L120" s="104"/>
      <c r="M120" s="104"/>
      <c r="N120" s="289" t="s">
        <v>1050</v>
      </c>
      <c r="O120" s="255"/>
      <c r="P120" s="255"/>
      <c r="Q120" s="289" t="s">
        <v>993</v>
      </c>
      <c r="R120" s="367" t="s">
        <v>1169</v>
      </c>
      <c r="S120" s="289" t="s">
        <v>995</v>
      </c>
      <c r="T120" s="292"/>
      <c r="U120" s="292"/>
      <c r="V120" s="293"/>
      <c r="W120" s="293"/>
      <c r="X120" s="293"/>
      <c r="Y120" s="293"/>
      <c r="Z120" s="293"/>
      <c r="AA120" s="301">
        <f>'2. Project Scope'!$Q$36</f>
        <v>0</v>
      </c>
    </row>
    <row r="121" spans="1:27" ht="43.5" x14ac:dyDescent="0.35">
      <c r="A121" s="240"/>
      <c r="B121" s="212" t="s">
        <v>1172</v>
      </c>
      <c r="C121" s="289" t="s">
        <v>298</v>
      </c>
      <c r="D121" s="255" t="s">
        <v>382</v>
      </c>
      <c r="E121" s="104" t="s">
        <v>303</v>
      </c>
      <c r="F121" s="104" t="s">
        <v>384</v>
      </c>
      <c r="G121" s="104"/>
      <c r="H121" s="104"/>
      <c r="I121" s="104"/>
      <c r="J121" s="104"/>
      <c r="K121" s="104"/>
      <c r="L121" s="104"/>
      <c r="M121" s="104"/>
      <c r="N121" s="289" t="s">
        <v>1050</v>
      </c>
      <c r="O121" s="255"/>
      <c r="P121" s="255"/>
      <c r="Q121" s="289" t="s">
        <v>993</v>
      </c>
      <c r="R121" s="289" t="s">
        <v>995</v>
      </c>
      <c r="S121" s="367"/>
      <c r="T121" s="292"/>
      <c r="U121" s="292"/>
      <c r="V121" s="293"/>
      <c r="W121" s="293"/>
      <c r="X121" s="293"/>
      <c r="Y121" s="293"/>
      <c r="Z121" s="293"/>
      <c r="AA121" s="301">
        <f>'2. Project Scope'!$Q$38</f>
        <v>0</v>
      </c>
    </row>
    <row r="122" spans="1:27" x14ac:dyDescent="0.35">
      <c r="A122" s="240"/>
      <c r="B122" s="212" t="s">
        <v>1173</v>
      </c>
      <c r="C122" s="289" t="s">
        <v>304</v>
      </c>
      <c r="D122" s="255" t="s">
        <v>382</v>
      </c>
      <c r="E122" s="104" t="s">
        <v>303</v>
      </c>
      <c r="F122" t="s">
        <v>1852</v>
      </c>
      <c r="G122" s="104"/>
      <c r="H122" s="104"/>
      <c r="I122" s="104"/>
      <c r="J122" s="104"/>
      <c r="K122" s="104"/>
      <c r="L122" s="104"/>
      <c r="M122" s="104"/>
      <c r="N122" s="289" t="s">
        <v>1050</v>
      </c>
      <c r="O122" s="255"/>
      <c r="P122" s="255"/>
      <c r="Q122" s="289" t="s">
        <v>993</v>
      </c>
      <c r="R122" s="289" t="s">
        <v>995</v>
      </c>
      <c r="S122" s="367"/>
      <c r="T122" s="292"/>
      <c r="U122" s="292"/>
      <c r="V122" s="293"/>
      <c r="W122" s="293"/>
      <c r="X122" s="293"/>
      <c r="Y122" s="293"/>
      <c r="Z122" s="293"/>
      <c r="AA122" s="301">
        <f>'2. Project Scope'!$Q$39</f>
        <v>0</v>
      </c>
    </row>
    <row r="123" spans="1:27" ht="29" x14ac:dyDescent="0.35">
      <c r="A123" s="240"/>
      <c r="B123" s="212" t="s">
        <v>1084</v>
      </c>
      <c r="C123" s="289" t="s">
        <v>704</v>
      </c>
      <c r="D123" s="255" t="s">
        <v>730</v>
      </c>
      <c r="E123" s="104" t="s">
        <v>314</v>
      </c>
      <c r="F123" s="382" t="s">
        <v>2120</v>
      </c>
      <c r="G123" s="104"/>
      <c r="H123" s="104"/>
      <c r="I123" s="104"/>
      <c r="J123" s="104"/>
      <c r="K123" s="104"/>
      <c r="L123" s="104"/>
      <c r="M123" s="104"/>
      <c r="N123" s="289" t="s">
        <v>1050</v>
      </c>
      <c r="O123" s="255"/>
      <c r="P123" s="255"/>
      <c r="Q123" s="289" t="s">
        <v>993</v>
      </c>
      <c r="R123" s="289" t="s">
        <v>995</v>
      </c>
      <c r="S123" s="377"/>
      <c r="T123" s="292"/>
      <c r="U123" s="292"/>
      <c r="V123" s="293"/>
      <c r="W123" s="293"/>
      <c r="X123" s="293"/>
      <c r="Y123" s="293"/>
      <c r="Z123" s="293"/>
      <c r="AA123" s="301">
        <f>'4. Desktop Study'!$Q$74</f>
        <v>0</v>
      </c>
    </row>
    <row r="124" spans="1:27" ht="29" x14ac:dyDescent="0.35">
      <c r="A124" s="240"/>
      <c r="B124" s="212" t="s">
        <v>1084</v>
      </c>
      <c r="C124" s="289" t="s">
        <v>706</v>
      </c>
      <c r="D124" s="255" t="s">
        <v>928</v>
      </c>
      <c r="E124" s="104" t="s">
        <v>314</v>
      </c>
      <c r="F124" s="104" t="s">
        <v>1845</v>
      </c>
      <c r="G124" s="104"/>
      <c r="H124" s="104"/>
      <c r="I124" s="104"/>
      <c r="J124" s="104"/>
      <c r="K124" s="104"/>
      <c r="L124" s="104"/>
      <c r="M124" s="104"/>
      <c r="N124" s="289" t="s">
        <v>1050</v>
      </c>
      <c r="O124" s="255"/>
      <c r="P124" s="255"/>
      <c r="Q124" s="289" t="s">
        <v>993</v>
      </c>
      <c r="R124" s="289" t="s">
        <v>995</v>
      </c>
      <c r="S124" s="376"/>
      <c r="T124" s="292"/>
      <c r="U124" s="292"/>
      <c r="V124" s="293"/>
      <c r="W124" s="293"/>
      <c r="X124" s="293"/>
      <c r="Y124" s="293"/>
      <c r="Z124" s="293"/>
      <c r="AA124" s="301">
        <f>'4. Desktop Study'!$Q$76</f>
        <v>0</v>
      </c>
    </row>
    <row r="125" spans="1:27" ht="43.5" x14ac:dyDescent="0.35">
      <c r="B125" s="212" t="s">
        <v>1084</v>
      </c>
      <c r="C125" s="289" t="s">
        <v>1139</v>
      </c>
      <c r="D125" s="255" t="s">
        <v>730</v>
      </c>
      <c r="E125" s="104" t="s">
        <v>314</v>
      </c>
      <c r="F125" s="104" t="s">
        <v>2151</v>
      </c>
      <c r="G125" s="104"/>
      <c r="H125" s="104"/>
      <c r="I125" s="104"/>
      <c r="J125" s="104"/>
      <c r="K125" s="104"/>
      <c r="L125" s="104"/>
      <c r="M125" s="104"/>
      <c r="N125" s="289" t="s">
        <v>1050</v>
      </c>
      <c r="O125" s="255"/>
      <c r="P125" s="255"/>
      <c r="Q125" s="289" t="s">
        <v>993</v>
      </c>
      <c r="R125" s="289" t="s">
        <v>995</v>
      </c>
      <c r="S125" s="378"/>
      <c r="T125" s="292"/>
      <c r="U125" s="292"/>
      <c r="V125" s="293"/>
      <c r="W125" s="293"/>
      <c r="X125" s="293"/>
      <c r="Y125" s="293"/>
      <c r="Z125" s="293"/>
      <c r="AA125" s="301">
        <f>'4. Desktop Study'!$Q$78</f>
        <v>0</v>
      </c>
    </row>
  </sheetData>
  <mergeCells count="5">
    <mergeCell ref="F4:H4"/>
    <mergeCell ref="N4:U4"/>
    <mergeCell ref="V4:Z4"/>
    <mergeCell ref="C4:E4"/>
    <mergeCell ref="I4:M4"/>
  </mergeCells>
  <phoneticPr fontId="47" type="noConversion"/>
  <dataValidations count="1">
    <dataValidation type="list" allowBlank="1" showInputMessage="1" showErrorMessage="1" sqref="N38:O38 N65:O154" xr:uid="{C0DF23F8-6CE8-4C64-B4B6-6C64D7E8D96B}">
      <formula1>lstQuestionTypes</formula1>
    </dataValidation>
  </dataValidations>
  <pageMargins left="0.7" right="0.7" top="0.75" bottom="0.75" header="0.3" footer="0.3"/>
  <pageSetup paperSize="9" orientation="portrait" r:id="rId1"/>
  <headerFooter>
    <oddHeader>&amp;C&amp;"Calibri"&amp;10&amp;K000000OFFICIAL&amp;1#</oddHeader>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40724E-3CF1-4C45-932E-6948D943D3B4}">
  <sheetPr codeName="ACTIONFW">
    <tabColor theme="1" tint="0.499984740745262"/>
  </sheetPr>
  <dimension ref="B1:V149"/>
  <sheetViews>
    <sheetView topLeftCell="H1" zoomScale="62" zoomScaleNormal="62" workbookViewId="0">
      <pane ySplit="2" topLeftCell="A47" activePane="bottomLeft" state="frozen"/>
      <selection activeCell="G1" sqref="G1"/>
      <selection pane="bottomLeft" activeCell="L49" sqref="L49"/>
    </sheetView>
  </sheetViews>
  <sheetFormatPr defaultColWidth="9" defaultRowHeight="14.5" outlineLevelCol="1" x14ac:dyDescent="0.35"/>
  <cols>
    <col min="1" max="1" width="9" style="95"/>
    <col min="2" max="2" width="16.54296875" style="96" customWidth="1"/>
    <col min="3" max="3" width="33.453125" style="96" customWidth="1"/>
    <col min="4" max="4" width="37.1796875" style="96" customWidth="1"/>
    <col min="5" max="5" width="34.54296875" style="96" customWidth="1"/>
    <col min="6" max="8" width="9" style="95"/>
    <col min="9" max="9" width="27.453125" style="96" customWidth="1"/>
    <col min="10" max="10" width="25.81640625" style="96" customWidth="1"/>
    <col min="11" max="11" width="49.453125" style="95" customWidth="1"/>
    <col min="12" max="12" width="35.81640625" style="95" customWidth="1" outlineLevel="1"/>
    <col min="13" max="13" width="36" style="95" customWidth="1" outlineLevel="1"/>
    <col min="14" max="14" width="67.54296875" style="73" customWidth="1"/>
    <col min="15" max="15" width="19" style="95" customWidth="1"/>
    <col min="16" max="16" width="22.1796875" style="95" customWidth="1"/>
    <col min="17" max="17" width="30.453125" style="95" customWidth="1"/>
    <col min="18" max="18" width="43.54296875" style="96" customWidth="1"/>
    <col min="19" max="19" width="67.453125" style="96" customWidth="1"/>
    <col min="20" max="20" width="107.81640625" style="96" customWidth="1"/>
    <col min="21" max="21" width="64.1796875" style="264" bestFit="1" customWidth="1"/>
    <col min="22" max="22" width="127.1796875" style="95" bestFit="1" customWidth="1"/>
    <col min="23" max="16384" width="9" style="95"/>
  </cols>
  <sheetData>
    <row r="1" spans="2:22" ht="74.25" customHeight="1" x14ac:dyDescent="0.35">
      <c r="H1" s="95" t="s">
        <v>1174</v>
      </c>
      <c r="I1" s="339">
        <f t="array" ref="I1">MAX(--(LEFT(H3:H987,1)="T")*IFERROR(VALUE(SUBSTITUTE(H3:H987,"T","")),0))+1</f>
        <v>174</v>
      </c>
      <c r="N1" s="95"/>
      <c r="P1" s="103"/>
    </row>
    <row r="2" spans="2:22" ht="29" x14ac:dyDescent="0.35">
      <c r="B2" s="100" t="s">
        <v>1067</v>
      </c>
      <c r="C2" s="100" t="s">
        <v>1175</v>
      </c>
      <c r="D2" s="100" t="s">
        <v>1176</v>
      </c>
      <c r="E2" s="100" t="s">
        <v>1177</v>
      </c>
      <c r="F2" s="100" t="s">
        <v>1178</v>
      </c>
      <c r="H2" s="101" t="s">
        <v>996</v>
      </c>
      <c r="I2" s="101" t="s">
        <v>1024</v>
      </c>
      <c r="J2" s="101" t="s">
        <v>1179</v>
      </c>
      <c r="K2" s="101" t="s">
        <v>1180</v>
      </c>
      <c r="L2" s="101" t="s">
        <v>1181</v>
      </c>
      <c r="M2" s="101" t="s">
        <v>1026</v>
      </c>
      <c r="N2" s="135" t="s">
        <v>1182</v>
      </c>
      <c r="O2" s="101" t="s">
        <v>2165</v>
      </c>
      <c r="P2" s="101" t="s">
        <v>1183</v>
      </c>
      <c r="Q2" s="101" t="s">
        <v>1184</v>
      </c>
      <c r="R2" s="101" t="s">
        <v>1185</v>
      </c>
      <c r="S2" s="101" t="s">
        <v>1186</v>
      </c>
      <c r="T2" s="101" t="s">
        <v>1187</v>
      </c>
      <c r="U2" s="265"/>
    </row>
    <row r="3" spans="2:22" ht="43.5" x14ac:dyDescent="0.35">
      <c r="B3" s="104" t="s">
        <v>730</v>
      </c>
      <c r="C3" s="133"/>
      <c r="D3" s="133"/>
      <c r="E3" s="133"/>
      <c r="F3" s="255" t="s">
        <v>754</v>
      </c>
      <c r="H3" s="367" t="s">
        <v>1188</v>
      </c>
      <c r="I3" s="104" t="s">
        <v>730</v>
      </c>
      <c r="J3" s="110" t="s">
        <v>756</v>
      </c>
      <c r="K3" s="97" t="s">
        <v>1189</v>
      </c>
      <c r="L3" s="99"/>
      <c r="M3" s="99"/>
      <c r="N3" s="136" t="s">
        <v>760</v>
      </c>
      <c r="O3" s="116" t="s">
        <v>759</v>
      </c>
      <c r="P3" s="116"/>
      <c r="Q3" s="367" t="b">
        <v>0</v>
      </c>
      <c r="R3" s="104" t="s">
        <v>1190</v>
      </c>
      <c r="S3" s="104" t="s">
        <v>1191</v>
      </c>
      <c r="T3" s="104" t="s">
        <v>1192</v>
      </c>
      <c r="U3" s="266"/>
      <c r="V3" s="257"/>
    </row>
    <row r="4" spans="2:22" ht="43.5" x14ac:dyDescent="0.35">
      <c r="B4" s="104" t="s">
        <v>127</v>
      </c>
      <c r="C4" s="133" t="s">
        <v>1193</v>
      </c>
      <c r="D4" s="133" t="s">
        <v>1194</v>
      </c>
      <c r="E4" s="133" t="b">
        <v>1</v>
      </c>
      <c r="F4" s="255" t="s">
        <v>955</v>
      </c>
      <c r="H4" s="367" t="s">
        <v>1195</v>
      </c>
      <c r="I4" s="104" t="s">
        <v>730</v>
      </c>
      <c r="J4" s="110" t="s">
        <v>756</v>
      </c>
      <c r="K4" s="97" t="s">
        <v>1196</v>
      </c>
      <c r="L4" s="99"/>
      <c r="M4" s="99"/>
      <c r="N4" s="136" t="s">
        <v>764</v>
      </c>
      <c r="O4" s="116" t="s">
        <v>759</v>
      </c>
      <c r="P4" s="116"/>
      <c r="Q4" s="367" t="b">
        <v>0</v>
      </c>
      <c r="R4" s="104" t="s">
        <v>1197</v>
      </c>
      <c r="S4" s="104" t="s">
        <v>1191</v>
      </c>
      <c r="T4" s="104" t="s">
        <v>1198</v>
      </c>
      <c r="U4" s="266"/>
    </row>
    <row r="5" spans="2:22" ht="130.5" x14ac:dyDescent="0.35">
      <c r="B5" s="104" t="s">
        <v>93</v>
      </c>
      <c r="C5" s="263" t="s">
        <v>1199</v>
      </c>
      <c r="D5" s="263" t="s">
        <v>1200</v>
      </c>
      <c r="E5" s="133" t="b">
        <v>1</v>
      </c>
      <c r="F5" s="255" t="s">
        <v>835</v>
      </c>
      <c r="H5" s="367" t="s">
        <v>1201</v>
      </c>
      <c r="I5" s="104" t="s">
        <v>730</v>
      </c>
      <c r="J5" s="110" t="s">
        <v>766</v>
      </c>
      <c r="K5" s="313" t="s">
        <v>1202</v>
      </c>
      <c r="L5" s="99" t="s">
        <v>1203</v>
      </c>
      <c r="M5" s="99"/>
      <c r="N5" s="136" t="s">
        <v>771</v>
      </c>
      <c r="O5" s="116" t="s">
        <v>769</v>
      </c>
      <c r="P5" s="116" t="s">
        <v>770</v>
      </c>
      <c r="Q5" s="367" t="b">
        <v>0</v>
      </c>
      <c r="R5" s="104" t="s">
        <v>1204</v>
      </c>
      <c r="S5" s="104" t="s">
        <v>1205</v>
      </c>
      <c r="T5" s="104" t="s">
        <v>1206</v>
      </c>
      <c r="U5" s="266"/>
    </row>
    <row r="6" spans="2:22" ht="58" x14ac:dyDescent="0.35">
      <c r="B6" s="104" t="s">
        <v>130</v>
      </c>
      <c r="C6" s="263" t="s">
        <v>1207</v>
      </c>
      <c r="D6" s="263" t="s">
        <v>1208</v>
      </c>
      <c r="E6" s="133" t="b">
        <v>1</v>
      </c>
      <c r="F6" s="255" t="s">
        <v>955</v>
      </c>
      <c r="H6" s="367" t="s">
        <v>1209</v>
      </c>
      <c r="I6" s="104" t="s">
        <v>730</v>
      </c>
      <c r="J6" s="110" t="s">
        <v>773</v>
      </c>
      <c r="K6" s="314" t="s">
        <v>1210</v>
      </c>
      <c r="L6" s="97"/>
      <c r="M6" s="97"/>
      <c r="N6" s="136" t="s">
        <v>776</v>
      </c>
      <c r="O6" s="116" t="s">
        <v>775</v>
      </c>
      <c r="P6" s="116" t="s">
        <v>770</v>
      </c>
      <c r="Q6" s="367" t="b">
        <v>0</v>
      </c>
      <c r="R6" s="104" t="s">
        <v>1211</v>
      </c>
      <c r="S6" s="104" t="s">
        <v>1212</v>
      </c>
      <c r="T6" s="104" t="s">
        <v>1820</v>
      </c>
      <c r="U6" s="266"/>
    </row>
    <row r="7" spans="2:22" ht="72.5" x14ac:dyDescent="0.35">
      <c r="B7" s="104" t="s">
        <v>178</v>
      </c>
      <c r="C7" s="263" t="s">
        <v>1213</v>
      </c>
      <c r="D7" s="263" t="s">
        <v>1214</v>
      </c>
      <c r="E7" s="133" t="b">
        <v>1</v>
      </c>
      <c r="F7" s="255" t="s">
        <v>835</v>
      </c>
      <c r="H7" s="367" t="s">
        <v>1215</v>
      </c>
      <c r="I7" s="104" t="s">
        <v>730</v>
      </c>
      <c r="J7" s="104" t="s">
        <v>778</v>
      </c>
      <c r="K7" s="310" t="s">
        <v>1216</v>
      </c>
      <c r="L7" s="114"/>
      <c r="M7" s="114"/>
      <c r="N7" s="136" t="s">
        <v>782</v>
      </c>
      <c r="O7" s="116" t="s">
        <v>781</v>
      </c>
      <c r="P7" s="116" t="s">
        <v>770</v>
      </c>
      <c r="Q7" s="367" t="b">
        <v>0</v>
      </c>
      <c r="R7" s="104" t="s">
        <v>1221</v>
      </c>
      <c r="S7" s="104" t="s">
        <v>1222</v>
      </c>
      <c r="T7" s="104" t="s">
        <v>1223</v>
      </c>
      <c r="U7" s="266"/>
    </row>
    <row r="8" spans="2:22" ht="87" x14ac:dyDescent="0.35">
      <c r="B8" s="104" t="s">
        <v>708</v>
      </c>
      <c r="C8" s="263" t="s">
        <v>1217</v>
      </c>
      <c r="D8" s="263" t="s">
        <v>1218</v>
      </c>
      <c r="E8" s="133" t="b">
        <v>1</v>
      </c>
      <c r="F8" s="255" t="s">
        <v>955</v>
      </c>
      <c r="H8" s="367" t="s">
        <v>1219</v>
      </c>
      <c r="I8" s="104" t="s">
        <v>730</v>
      </c>
      <c r="J8" s="104" t="s">
        <v>778</v>
      </c>
      <c r="K8" s="310" t="s">
        <v>1220</v>
      </c>
      <c r="L8" s="114"/>
      <c r="M8" s="114"/>
      <c r="N8" s="136" t="s">
        <v>782</v>
      </c>
      <c r="O8" s="116" t="s">
        <v>781</v>
      </c>
      <c r="P8" s="116" t="s">
        <v>770</v>
      </c>
      <c r="Q8" s="367" t="b">
        <v>0</v>
      </c>
      <c r="R8" s="104" t="s">
        <v>1221</v>
      </c>
      <c r="S8" s="104" t="s">
        <v>1222</v>
      </c>
      <c r="T8" s="104" t="s">
        <v>1223</v>
      </c>
      <c r="U8" s="266"/>
    </row>
    <row r="9" spans="2:22" ht="29" x14ac:dyDescent="0.35">
      <c r="B9" s="104" t="s">
        <v>412</v>
      </c>
      <c r="C9" s="133" t="s">
        <v>1224</v>
      </c>
      <c r="D9" s="133" t="s">
        <v>1225</v>
      </c>
      <c r="E9" s="133" t="b">
        <v>1</v>
      </c>
      <c r="F9" s="255" t="s">
        <v>835</v>
      </c>
      <c r="H9" s="367" t="s">
        <v>1226</v>
      </c>
      <c r="I9" s="104" t="s">
        <v>730</v>
      </c>
      <c r="J9" s="104" t="s">
        <v>786</v>
      </c>
      <c r="K9" s="367" t="s">
        <v>1227</v>
      </c>
      <c r="L9" s="367"/>
      <c r="M9" s="367"/>
      <c r="N9" s="133" t="s">
        <v>788</v>
      </c>
      <c r="O9" s="367"/>
      <c r="P9" s="367"/>
      <c r="Q9" s="367" t="b">
        <v>0</v>
      </c>
      <c r="R9" s="104" t="s">
        <v>1821</v>
      </c>
      <c r="S9" s="104" t="s">
        <v>1212</v>
      </c>
      <c r="T9" s="104" t="s">
        <v>1822</v>
      </c>
      <c r="U9" s="266"/>
    </row>
    <row r="10" spans="2:22" ht="58" x14ac:dyDescent="0.35">
      <c r="B10" s="104" t="s">
        <v>928</v>
      </c>
      <c r="C10" s="133" t="s">
        <v>1228</v>
      </c>
      <c r="D10" s="133" t="s">
        <v>1229</v>
      </c>
      <c r="E10" s="133" t="b">
        <v>1</v>
      </c>
      <c r="F10" s="255" t="s">
        <v>835</v>
      </c>
      <c r="H10" s="367" t="s">
        <v>1230</v>
      </c>
      <c r="I10" s="104" t="s">
        <v>730</v>
      </c>
      <c r="J10" s="104" t="s">
        <v>790</v>
      </c>
      <c r="K10" s="310" t="s">
        <v>1231</v>
      </c>
      <c r="L10" s="114"/>
      <c r="M10" s="114"/>
      <c r="N10" s="136" t="s">
        <v>794</v>
      </c>
      <c r="O10" s="116" t="s">
        <v>793</v>
      </c>
      <c r="P10" s="116" t="s">
        <v>770</v>
      </c>
      <c r="Q10" s="367" t="b">
        <v>0</v>
      </c>
      <c r="R10" s="104" t="s">
        <v>1232</v>
      </c>
      <c r="S10" s="104" t="s">
        <v>1222</v>
      </c>
      <c r="T10" s="104" t="s">
        <v>1233</v>
      </c>
      <c r="U10" s="266"/>
    </row>
    <row r="11" spans="2:22" ht="87" x14ac:dyDescent="0.35">
      <c r="B11" s="104" t="s">
        <v>139</v>
      </c>
      <c r="C11" s="321" t="s">
        <v>1234</v>
      </c>
      <c r="D11" s="321" t="s">
        <v>1235</v>
      </c>
      <c r="E11" s="133" t="b">
        <v>1</v>
      </c>
      <c r="F11" s="255" t="s">
        <v>955</v>
      </c>
      <c r="H11" s="367" t="s">
        <v>1236</v>
      </c>
      <c r="I11" s="104" t="s">
        <v>730</v>
      </c>
      <c r="J11" s="104" t="s">
        <v>790</v>
      </c>
      <c r="K11" s="310" t="s">
        <v>1237</v>
      </c>
      <c r="L11" s="114"/>
      <c r="M11" s="114"/>
      <c r="N11" s="136" t="s">
        <v>794</v>
      </c>
      <c r="O11" s="116" t="s">
        <v>793</v>
      </c>
      <c r="P11" s="116" t="s">
        <v>797</v>
      </c>
      <c r="Q11" s="367" t="b">
        <v>0</v>
      </c>
      <c r="R11" s="104" t="s">
        <v>1232</v>
      </c>
      <c r="S11" s="104" t="s">
        <v>1222</v>
      </c>
      <c r="T11" s="104" t="s">
        <v>1233</v>
      </c>
      <c r="U11" s="266"/>
    </row>
    <row r="12" spans="2:22" ht="116" x14ac:dyDescent="0.35">
      <c r="B12" s="104" t="s">
        <v>142</v>
      </c>
      <c r="C12" s="133" t="s">
        <v>1238</v>
      </c>
      <c r="D12" s="133" t="s">
        <v>1239</v>
      </c>
      <c r="E12" s="133" t="b">
        <v>1</v>
      </c>
      <c r="F12" s="255" t="s">
        <v>955</v>
      </c>
      <c r="H12" s="367" t="s">
        <v>1240</v>
      </c>
      <c r="I12" s="104" t="s">
        <v>730</v>
      </c>
      <c r="J12" s="110" t="s">
        <v>799</v>
      </c>
      <c r="K12" s="310" t="s">
        <v>1241</v>
      </c>
      <c r="L12" s="114" t="s">
        <v>1242</v>
      </c>
      <c r="M12" s="114" t="s">
        <v>1243</v>
      </c>
      <c r="N12" s="136" t="s">
        <v>803</v>
      </c>
      <c r="O12" s="116" t="s">
        <v>781</v>
      </c>
      <c r="P12" s="116" t="s">
        <v>802</v>
      </c>
      <c r="Q12" s="367" t="b">
        <v>1</v>
      </c>
      <c r="R12" s="104" t="s">
        <v>1244</v>
      </c>
      <c r="S12" s="104" t="s">
        <v>1245</v>
      </c>
      <c r="T12" s="104" t="s">
        <v>2125</v>
      </c>
      <c r="U12" s="266"/>
    </row>
    <row r="13" spans="2:22" ht="116" x14ac:dyDescent="0.35">
      <c r="B13" s="104" t="s">
        <v>133</v>
      </c>
      <c r="C13" s="133" t="s">
        <v>1246</v>
      </c>
      <c r="D13" s="133" t="s">
        <v>1247</v>
      </c>
      <c r="E13" s="133" t="b">
        <v>1</v>
      </c>
      <c r="F13" s="255" t="s">
        <v>955</v>
      </c>
      <c r="H13" s="367" t="s">
        <v>1248</v>
      </c>
      <c r="I13" s="104" t="s">
        <v>730</v>
      </c>
      <c r="J13" s="110" t="s">
        <v>799</v>
      </c>
      <c r="K13" s="310" t="s">
        <v>1249</v>
      </c>
      <c r="L13" s="114" t="s">
        <v>1242</v>
      </c>
      <c r="M13" s="114" t="s">
        <v>1243</v>
      </c>
      <c r="N13" s="136" t="s">
        <v>806</v>
      </c>
      <c r="O13" s="116" t="s">
        <v>781</v>
      </c>
      <c r="P13" s="116" t="s">
        <v>802</v>
      </c>
      <c r="Q13" s="367" t="b">
        <v>0</v>
      </c>
      <c r="R13" s="104" t="s">
        <v>1250</v>
      </c>
      <c r="S13" s="104" t="s">
        <v>1251</v>
      </c>
      <c r="T13" s="104" t="s">
        <v>2125</v>
      </c>
      <c r="U13" s="266"/>
    </row>
    <row r="14" spans="2:22" ht="116" x14ac:dyDescent="0.35">
      <c r="B14" s="104" t="s">
        <v>509</v>
      </c>
      <c r="C14" s="133" t="s">
        <v>1252</v>
      </c>
      <c r="D14" s="133" t="s">
        <v>1247</v>
      </c>
      <c r="E14" s="133" t="b">
        <v>1</v>
      </c>
      <c r="F14" s="255" t="s">
        <v>955</v>
      </c>
      <c r="H14" s="367" t="s">
        <v>1253</v>
      </c>
      <c r="I14" s="104" t="s">
        <v>730</v>
      </c>
      <c r="J14" s="110" t="s">
        <v>799</v>
      </c>
      <c r="K14" s="310" t="s">
        <v>1254</v>
      </c>
      <c r="L14" s="114" t="s">
        <v>1242</v>
      </c>
      <c r="M14" s="114" t="s">
        <v>1243</v>
      </c>
      <c r="N14" s="136" t="s">
        <v>809</v>
      </c>
      <c r="O14" s="116" t="s">
        <v>781</v>
      </c>
      <c r="P14" s="116" t="s">
        <v>802</v>
      </c>
      <c r="Q14" s="367" t="b">
        <v>0</v>
      </c>
      <c r="R14" s="104" t="s">
        <v>1255</v>
      </c>
      <c r="S14" s="104" t="s">
        <v>1256</v>
      </c>
      <c r="T14" s="104" t="s">
        <v>2125</v>
      </c>
    </row>
    <row r="15" spans="2:22" ht="116" x14ac:dyDescent="0.35">
      <c r="B15" s="104" t="s">
        <v>711</v>
      </c>
      <c r="C15" s="133" t="s">
        <v>1257</v>
      </c>
      <c r="D15" s="133" t="s">
        <v>1258</v>
      </c>
      <c r="E15" s="133" t="b">
        <v>1</v>
      </c>
      <c r="F15" s="255" t="s">
        <v>835</v>
      </c>
      <c r="H15" s="367" t="s">
        <v>1259</v>
      </c>
      <c r="I15" s="104" t="s">
        <v>730</v>
      </c>
      <c r="J15" s="110" t="s">
        <v>799</v>
      </c>
      <c r="K15" s="310" t="s">
        <v>1260</v>
      </c>
      <c r="L15" s="114" t="s">
        <v>1242</v>
      </c>
      <c r="M15" s="114" t="s">
        <v>1243</v>
      </c>
      <c r="N15" s="136" t="s">
        <v>812</v>
      </c>
      <c r="O15" s="116" t="s">
        <v>781</v>
      </c>
      <c r="P15" s="116" t="s">
        <v>802</v>
      </c>
      <c r="Q15" s="367" t="b">
        <v>0</v>
      </c>
      <c r="R15" s="104" t="s">
        <v>1261</v>
      </c>
      <c r="S15" s="104" t="s">
        <v>1262</v>
      </c>
      <c r="T15" s="104" t="s">
        <v>2125</v>
      </c>
    </row>
    <row r="16" spans="2:22" ht="116" x14ac:dyDescent="0.35">
      <c r="B16" s="104" t="s">
        <v>914</v>
      </c>
      <c r="C16" s="133" t="s">
        <v>1263</v>
      </c>
      <c r="D16" s="133" t="s">
        <v>1264</v>
      </c>
      <c r="E16" s="133" t="b">
        <v>1</v>
      </c>
      <c r="F16" s="255" t="s">
        <v>835</v>
      </c>
      <c r="H16" s="367" t="s">
        <v>1265</v>
      </c>
      <c r="I16" s="104" t="s">
        <v>730</v>
      </c>
      <c r="J16" s="110" t="s">
        <v>799</v>
      </c>
      <c r="K16" s="310" t="s">
        <v>1266</v>
      </c>
      <c r="L16" s="114" t="s">
        <v>1242</v>
      </c>
      <c r="M16" s="114" t="s">
        <v>1243</v>
      </c>
      <c r="N16" s="136" t="s">
        <v>815</v>
      </c>
      <c r="O16" s="116" t="s">
        <v>781</v>
      </c>
      <c r="P16" s="116" t="s">
        <v>802</v>
      </c>
      <c r="Q16" s="367" t="b">
        <v>0</v>
      </c>
      <c r="R16" s="104" t="s">
        <v>1267</v>
      </c>
      <c r="S16" s="104" t="s">
        <v>1268</v>
      </c>
      <c r="T16" s="104" t="s">
        <v>2125</v>
      </c>
    </row>
    <row r="17" spans="2:20" ht="174" x14ac:dyDescent="0.35">
      <c r="B17" s="104" t="s">
        <v>984</v>
      </c>
      <c r="C17" s="267"/>
      <c r="D17" s="267"/>
      <c r="E17" s="267"/>
      <c r="F17" s="268" t="s">
        <v>754</v>
      </c>
      <c r="H17" s="367" t="s">
        <v>1269</v>
      </c>
      <c r="I17" s="104" t="s">
        <v>730</v>
      </c>
      <c r="J17" s="110" t="s">
        <v>817</v>
      </c>
      <c r="K17" s="110" t="s">
        <v>1270</v>
      </c>
      <c r="L17" s="310" t="s">
        <v>1271</v>
      </c>
      <c r="M17" s="99" t="s">
        <v>1272</v>
      </c>
      <c r="N17" s="355" t="s">
        <v>404</v>
      </c>
      <c r="O17" s="116" t="s">
        <v>820</v>
      </c>
      <c r="P17" s="116" t="s">
        <v>184</v>
      </c>
      <c r="Q17" s="367" t="b">
        <v>0</v>
      </c>
      <c r="R17" s="104" t="s">
        <v>1273</v>
      </c>
      <c r="S17" s="104" t="s">
        <v>1274</v>
      </c>
      <c r="T17" s="104" t="s">
        <v>2126</v>
      </c>
    </row>
    <row r="18" spans="2:20" ht="174" x14ac:dyDescent="0.35">
      <c r="B18" s="104" t="s">
        <v>106</v>
      </c>
      <c r="C18" s="263" t="s">
        <v>1275</v>
      </c>
      <c r="D18" s="263" t="s">
        <v>1276</v>
      </c>
      <c r="E18" s="133" t="b">
        <v>1</v>
      </c>
      <c r="F18" s="255" t="s">
        <v>835</v>
      </c>
      <c r="H18" s="367" t="s">
        <v>1277</v>
      </c>
      <c r="I18" s="104" t="s">
        <v>730</v>
      </c>
      <c r="J18" s="110" t="s">
        <v>817</v>
      </c>
      <c r="K18" s="110" t="s">
        <v>1278</v>
      </c>
      <c r="L18" s="310" t="s">
        <v>1271</v>
      </c>
      <c r="M18" s="99" t="s">
        <v>1272</v>
      </c>
      <c r="N18" s="355" t="s">
        <v>404</v>
      </c>
      <c r="O18" s="116" t="s">
        <v>781</v>
      </c>
      <c r="P18" s="116" t="s">
        <v>802</v>
      </c>
      <c r="Q18" s="367" t="b">
        <v>0</v>
      </c>
      <c r="R18" s="104" t="s">
        <v>1273</v>
      </c>
      <c r="S18" s="104" t="s">
        <v>1274</v>
      </c>
      <c r="T18" s="104" t="s">
        <v>2126</v>
      </c>
    </row>
    <row r="19" spans="2:20" ht="116" x14ac:dyDescent="0.35">
      <c r="B19" s="104" t="s">
        <v>648</v>
      </c>
      <c r="C19" s="263" t="s">
        <v>976</v>
      </c>
      <c r="D19" s="263" t="s">
        <v>978</v>
      </c>
      <c r="E19" s="133" t="b">
        <v>1</v>
      </c>
      <c r="F19" s="255" t="s">
        <v>955</v>
      </c>
      <c r="H19" s="367" t="s">
        <v>1279</v>
      </c>
      <c r="I19" s="104" t="s">
        <v>730</v>
      </c>
      <c r="J19" s="110" t="s">
        <v>817</v>
      </c>
      <c r="K19" s="110" t="s">
        <v>1280</v>
      </c>
      <c r="L19" s="310" t="s">
        <v>1281</v>
      </c>
      <c r="M19" s="99" t="s">
        <v>1282</v>
      </c>
      <c r="N19" s="355" t="s">
        <v>404</v>
      </c>
      <c r="O19" s="116" t="s">
        <v>825</v>
      </c>
      <c r="P19" s="116" t="s">
        <v>770</v>
      </c>
      <c r="Q19" s="367" t="b">
        <v>0</v>
      </c>
      <c r="R19" s="104" t="s">
        <v>1273</v>
      </c>
      <c r="S19" s="104" t="s">
        <v>1274</v>
      </c>
      <c r="T19" s="104" t="s">
        <v>2126</v>
      </c>
    </row>
    <row r="20" spans="2:20" ht="116" x14ac:dyDescent="0.35">
      <c r="B20" s="104" t="s">
        <v>151</v>
      </c>
      <c r="C20" s="263" t="s">
        <v>980</v>
      </c>
      <c r="D20" s="263" t="s">
        <v>954</v>
      </c>
      <c r="E20" s="133" t="b">
        <v>1</v>
      </c>
      <c r="F20" s="255" t="s">
        <v>955</v>
      </c>
      <c r="H20" s="367" t="s">
        <v>1283</v>
      </c>
      <c r="I20" s="104" t="s">
        <v>730</v>
      </c>
      <c r="J20" s="110" t="s">
        <v>817</v>
      </c>
      <c r="K20" s="110" t="s">
        <v>1284</v>
      </c>
      <c r="L20" s="310" t="s">
        <v>1281</v>
      </c>
      <c r="M20" s="99" t="s">
        <v>1282</v>
      </c>
      <c r="N20" s="355" t="s">
        <v>404</v>
      </c>
      <c r="O20" s="116" t="s">
        <v>793</v>
      </c>
      <c r="P20" s="116" t="s">
        <v>770</v>
      </c>
      <c r="Q20" s="367" t="b">
        <v>0</v>
      </c>
      <c r="R20" s="104" t="s">
        <v>1273</v>
      </c>
      <c r="S20" s="104" t="s">
        <v>1274</v>
      </c>
      <c r="T20" s="104" t="s">
        <v>2126</v>
      </c>
    </row>
    <row r="21" spans="2:20" ht="409.5" x14ac:dyDescent="0.35">
      <c r="B21" s="104" t="s">
        <v>124</v>
      </c>
      <c r="C21" s="263" t="s">
        <v>953</v>
      </c>
      <c r="D21" s="263" t="s">
        <v>954</v>
      </c>
      <c r="E21" s="133" t="b">
        <v>1</v>
      </c>
      <c r="F21" s="255" t="s">
        <v>835</v>
      </c>
      <c r="H21" s="367" t="s">
        <v>1285</v>
      </c>
      <c r="I21" s="104" t="s">
        <v>730</v>
      </c>
      <c r="J21" s="110" t="s">
        <v>829</v>
      </c>
      <c r="K21" s="346" t="s">
        <v>1286</v>
      </c>
      <c r="L21" s="310"/>
      <c r="M21" s="99"/>
      <c r="N21" s="136" t="s">
        <v>833</v>
      </c>
      <c r="O21" s="116" t="s">
        <v>832</v>
      </c>
      <c r="P21" s="116"/>
      <c r="Q21" s="367" t="b">
        <v>0</v>
      </c>
      <c r="R21" s="104" t="s">
        <v>1287</v>
      </c>
      <c r="S21" s="104" t="s">
        <v>1288</v>
      </c>
      <c r="T21" s="104" t="s">
        <v>1289</v>
      </c>
    </row>
    <row r="22" spans="2:20" ht="29" x14ac:dyDescent="0.35">
      <c r="B22" s="104" t="s">
        <v>115</v>
      </c>
      <c r="C22" s="263" t="s">
        <v>1290</v>
      </c>
      <c r="D22" s="263" t="s">
        <v>925</v>
      </c>
      <c r="E22" s="133" t="b">
        <v>1</v>
      </c>
      <c r="F22" s="255" t="s">
        <v>835</v>
      </c>
      <c r="H22" s="383" t="s">
        <v>2121</v>
      </c>
      <c r="I22" s="383" t="s">
        <v>730</v>
      </c>
      <c r="J22" s="383"/>
      <c r="K22" s="383" t="s">
        <v>2122</v>
      </c>
      <c r="L22" s="383" t="s">
        <v>2136</v>
      </c>
      <c r="M22" s="383"/>
      <c r="N22" s="73" t="s">
        <v>2119</v>
      </c>
      <c r="Q22" s="95" t="b">
        <v>0</v>
      </c>
      <c r="R22" s="96" t="s">
        <v>2133</v>
      </c>
      <c r="S22" s="96" t="s">
        <v>2131</v>
      </c>
      <c r="T22" s="96" t="s">
        <v>2134</v>
      </c>
    </row>
    <row r="23" spans="2:20" ht="43.5" x14ac:dyDescent="0.35">
      <c r="B23" s="104" t="s">
        <v>479</v>
      </c>
      <c r="C23" s="263" t="s">
        <v>951</v>
      </c>
      <c r="D23" s="263" t="s">
        <v>1294</v>
      </c>
      <c r="E23" s="133" t="b">
        <v>1</v>
      </c>
      <c r="F23" s="255" t="s">
        <v>835</v>
      </c>
      <c r="H23" s="378" t="s">
        <v>2152</v>
      </c>
      <c r="I23" s="104" t="s">
        <v>730</v>
      </c>
      <c r="J23" s="104"/>
      <c r="K23" s="378" t="s">
        <v>2153</v>
      </c>
      <c r="L23" s="378"/>
      <c r="M23" s="378"/>
      <c r="N23" s="133" t="s">
        <v>2154</v>
      </c>
      <c r="O23" s="378"/>
      <c r="P23" s="378"/>
      <c r="Q23" s="378" t="b">
        <v>0</v>
      </c>
      <c r="R23" s="104" t="s">
        <v>2157</v>
      </c>
      <c r="S23" s="104" t="s">
        <v>1212</v>
      </c>
      <c r="T23" s="104" t="s">
        <v>2158</v>
      </c>
    </row>
    <row r="24" spans="2:20" ht="116" x14ac:dyDescent="0.35">
      <c r="B24" s="104" t="s">
        <v>489</v>
      </c>
      <c r="C24" s="263" t="s">
        <v>1300</v>
      </c>
      <c r="D24" s="263" t="s">
        <v>1301</v>
      </c>
      <c r="E24" s="133" t="b">
        <v>1</v>
      </c>
      <c r="F24" s="255" t="s">
        <v>835</v>
      </c>
      <c r="H24" s="367" t="s">
        <v>1291</v>
      </c>
      <c r="I24" s="104" t="s">
        <v>93</v>
      </c>
      <c r="J24" s="110" t="s">
        <v>837</v>
      </c>
      <c r="K24" s="312" t="s">
        <v>1292</v>
      </c>
      <c r="L24" s="98"/>
      <c r="M24" s="99" t="s">
        <v>1293</v>
      </c>
      <c r="N24" s="355" t="s">
        <v>404</v>
      </c>
      <c r="O24" s="116" t="s">
        <v>769</v>
      </c>
      <c r="P24" s="116" t="s">
        <v>839</v>
      </c>
      <c r="Q24" s="367" t="b">
        <v>0</v>
      </c>
      <c r="R24" s="104" t="s">
        <v>1273</v>
      </c>
      <c r="S24" s="104" t="s">
        <v>1274</v>
      </c>
      <c r="T24" s="104" t="s">
        <v>2126</v>
      </c>
    </row>
    <row r="25" spans="2:20" ht="72.5" x14ac:dyDescent="0.35">
      <c r="B25" s="104" t="s">
        <v>707</v>
      </c>
      <c r="C25" s="263"/>
      <c r="D25" s="263"/>
      <c r="E25" s="133" t="b">
        <v>1</v>
      </c>
      <c r="F25" s="255" t="s">
        <v>835</v>
      </c>
      <c r="H25" s="367" t="s">
        <v>1295</v>
      </c>
      <c r="I25" s="104" t="s">
        <v>93</v>
      </c>
      <c r="J25" s="110" t="s">
        <v>837</v>
      </c>
      <c r="K25" s="105" t="s">
        <v>1296</v>
      </c>
      <c r="L25" s="311"/>
      <c r="M25" s="105" t="s">
        <v>1297</v>
      </c>
      <c r="N25" s="136" t="s">
        <v>842</v>
      </c>
      <c r="O25" s="116" t="s">
        <v>769</v>
      </c>
      <c r="P25" s="116" t="s">
        <v>839</v>
      </c>
      <c r="Q25" s="367" t="b">
        <v>0</v>
      </c>
      <c r="R25" s="104" t="s">
        <v>1298</v>
      </c>
      <c r="S25" s="104" t="s">
        <v>1212</v>
      </c>
      <c r="T25" s="104" t="s">
        <v>1299</v>
      </c>
    </row>
    <row r="26" spans="2:20" ht="174" x14ac:dyDescent="0.35">
      <c r="B26" s="104" t="s">
        <v>709</v>
      </c>
      <c r="C26" s="263"/>
      <c r="D26" s="263" t="s">
        <v>1308</v>
      </c>
      <c r="E26" s="133" t="b">
        <v>1</v>
      </c>
      <c r="F26" s="255" t="s">
        <v>835</v>
      </c>
      <c r="H26" s="367" t="s">
        <v>1302</v>
      </c>
      <c r="I26" s="104" t="s">
        <v>93</v>
      </c>
      <c r="J26" s="110" t="s">
        <v>837</v>
      </c>
      <c r="K26" s="107" t="s">
        <v>1303</v>
      </c>
      <c r="L26" s="99" t="s">
        <v>1304</v>
      </c>
      <c r="M26" s="99" t="s">
        <v>1305</v>
      </c>
      <c r="N26" s="355" t="s">
        <v>404</v>
      </c>
      <c r="O26" s="116" t="s">
        <v>769</v>
      </c>
      <c r="P26" s="116" t="s">
        <v>839</v>
      </c>
      <c r="Q26" s="367" t="b">
        <v>0</v>
      </c>
      <c r="R26" s="104" t="s">
        <v>1273</v>
      </c>
      <c r="S26" s="104" t="s">
        <v>1274</v>
      </c>
      <c r="T26" s="104" t="s">
        <v>2126</v>
      </c>
    </row>
    <row r="27" spans="2:20" ht="116" x14ac:dyDescent="0.35">
      <c r="H27" s="367" t="s">
        <v>1306</v>
      </c>
      <c r="I27" s="104" t="s">
        <v>93</v>
      </c>
      <c r="J27" s="110" t="s">
        <v>837</v>
      </c>
      <c r="K27" s="107" t="s">
        <v>1307</v>
      </c>
      <c r="L27" s="107"/>
      <c r="M27" s="107"/>
      <c r="N27" s="355" t="s">
        <v>404</v>
      </c>
      <c r="O27" s="115" t="s">
        <v>825</v>
      </c>
      <c r="P27" s="115" t="s">
        <v>847</v>
      </c>
      <c r="Q27" s="367" t="b">
        <v>0</v>
      </c>
      <c r="R27" s="104" t="s">
        <v>1273</v>
      </c>
      <c r="S27" s="104" t="s">
        <v>1274</v>
      </c>
      <c r="T27" s="104" t="s">
        <v>2126</v>
      </c>
    </row>
    <row r="28" spans="2:20" ht="101.5" x14ac:dyDescent="0.35">
      <c r="H28" s="367" t="s">
        <v>1309</v>
      </c>
      <c r="I28" s="104" t="s">
        <v>93</v>
      </c>
      <c r="J28" s="110" t="s">
        <v>849</v>
      </c>
      <c r="K28" s="107" t="s">
        <v>1310</v>
      </c>
      <c r="L28" s="107"/>
      <c r="M28" s="107"/>
      <c r="N28" s="133" t="s">
        <v>851</v>
      </c>
      <c r="O28" s="116" t="s">
        <v>825</v>
      </c>
      <c r="P28" s="116" t="s">
        <v>797</v>
      </c>
      <c r="Q28" s="367" t="b">
        <v>0</v>
      </c>
      <c r="R28" s="104" t="s">
        <v>1311</v>
      </c>
      <c r="S28" s="104" t="s">
        <v>1212</v>
      </c>
      <c r="T28" s="104" t="s">
        <v>1312</v>
      </c>
    </row>
    <row r="29" spans="2:20" ht="116" x14ac:dyDescent="0.35">
      <c r="H29" s="367" t="s">
        <v>1313</v>
      </c>
      <c r="I29" s="104" t="s">
        <v>93</v>
      </c>
      <c r="J29" s="110" t="s">
        <v>849</v>
      </c>
      <c r="K29" s="109" t="s">
        <v>1314</v>
      </c>
      <c r="L29" s="109"/>
      <c r="M29" s="109"/>
      <c r="N29" s="355" t="s">
        <v>404</v>
      </c>
      <c r="O29" s="116" t="s">
        <v>793</v>
      </c>
      <c r="P29" s="116" t="s">
        <v>854</v>
      </c>
      <c r="Q29" s="367" t="b">
        <v>0</v>
      </c>
      <c r="R29" s="104" t="s">
        <v>1273</v>
      </c>
      <c r="S29" s="104" t="s">
        <v>1274</v>
      </c>
      <c r="T29" s="104" t="s">
        <v>2126</v>
      </c>
    </row>
    <row r="30" spans="2:20" ht="101.5" x14ac:dyDescent="0.35">
      <c r="H30" s="367" t="s">
        <v>1315</v>
      </c>
      <c r="I30" s="104" t="s">
        <v>93</v>
      </c>
      <c r="J30" s="110" t="s">
        <v>849</v>
      </c>
      <c r="K30" s="213" t="s">
        <v>1316</v>
      </c>
      <c r="L30" s="213" t="s">
        <v>1317</v>
      </c>
      <c r="M30" s="213"/>
      <c r="N30" s="137" t="s">
        <v>858</v>
      </c>
      <c r="O30" s="116" t="s">
        <v>793</v>
      </c>
      <c r="P30" s="116" t="s">
        <v>802</v>
      </c>
      <c r="Q30" s="367" t="b">
        <v>0</v>
      </c>
      <c r="R30" s="104" t="s">
        <v>1318</v>
      </c>
      <c r="S30" s="104" t="s">
        <v>1319</v>
      </c>
      <c r="T30" s="104" t="s">
        <v>1320</v>
      </c>
    </row>
    <row r="31" spans="2:20" ht="333.5" x14ac:dyDescent="0.35">
      <c r="H31" s="367" t="s">
        <v>1321</v>
      </c>
      <c r="I31" s="104" t="s">
        <v>93</v>
      </c>
      <c r="J31" s="104" t="s">
        <v>860</v>
      </c>
      <c r="K31" s="109" t="s">
        <v>1322</v>
      </c>
      <c r="L31" s="213" t="s">
        <v>1323</v>
      </c>
      <c r="M31" s="109"/>
      <c r="N31" s="133" t="s">
        <v>862</v>
      </c>
      <c r="O31" s="115" t="s">
        <v>793</v>
      </c>
      <c r="P31" s="115" t="s">
        <v>184</v>
      </c>
      <c r="Q31" s="367" t="b">
        <v>0</v>
      </c>
      <c r="R31" s="104" t="s">
        <v>1324</v>
      </c>
      <c r="S31" s="104" t="s">
        <v>1212</v>
      </c>
      <c r="T31" s="104" t="s">
        <v>1325</v>
      </c>
    </row>
    <row r="32" spans="2:20" ht="58" x14ac:dyDescent="0.35">
      <c r="H32" s="367" t="s">
        <v>1326</v>
      </c>
      <c r="I32" s="104" t="s">
        <v>93</v>
      </c>
      <c r="J32" s="104" t="s">
        <v>860</v>
      </c>
      <c r="K32" s="107" t="s">
        <v>1327</v>
      </c>
      <c r="L32" s="214"/>
      <c r="M32" s="107"/>
      <c r="N32" s="133" t="s">
        <v>867</v>
      </c>
      <c r="O32" s="116" t="s">
        <v>793</v>
      </c>
      <c r="P32" s="116" t="s">
        <v>866</v>
      </c>
      <c r="Q32" s="367" t="b">
        <v>0</v>
      </c>
      <c r="R32" s="104" t="s">
        <v>1328</v>
      </c>
      <c r="S32" s="104" t="s">
        <v>1222</v>
      </c>
      <c r="T32" s="104" t="s">
        <v>1329</v>
      </c>
    </row>
    <row r="33" spans="8:20" ht="188.5" x14ac:dyDescent="0.35">
      <c r="H33" s="367" t="s">
        <v>1330</v>
      </c>
      <c r="I33" s="104" t="s">
        <v>93</v>
      </c>
      <c r="J33" s="104" t="s">
        <v>860</v>
      </c>
      <c r="K33" s="109" t="s">
        <v>1331</v>
      </c>
      <c r="L33" s="99" t="s">
        <v>1332</v>
      </c>
      <c r="M33" s="99" t="s">
        <v>1333</v>
      </c>
      <c r="N33" s="133" t="s">
        <v>871</v>
      </c>
      <c r="O33" s="116" t="s">
        <v>793</v>
      </c>
      <c r="P33" s="116" t="s">
        <v>797</v>
      </c>
      <c r="Q33" s="367" t="b">
        <v>0</v>
      </c>
      <c r="R33" s="104" t="s">
        <v>1334</v>
      </c>
      <c r="S33" s="104" t="s">
        <v>1222</v>
      </c>
      <c r="T33" s="104" t="s">
        <v>1335</v>
      </c>
    </row>
    <row r="34" spans="8:20" ht="58" x14ac:dyDescent="0.35">
      <c r="H34" s="367" t="s">
        <v>1336</v>
      </c>
      <c r="I34" s="104" t="s">
        <v>93</v>
      </c>
      <c r="J34" s="104" t="s">
        <v>860</v>
      </c>
      <c r="K34" s="109" t="s">
        <v>1337</v>
      </c>
      <c r="L34" s="109"/>
      <c r="M34" s="109"/>
      <c r="N34" s="133" t="s">
        <v>871</v>
      </c>
      <c r="O34" s="116" t="s">
        <v>793</v>
      </c>
      <c r="P34" s="116" t="s">
        <v>797</v>
      </c>
      <c r="Q34" s="367" t="b">
        <v>0</v>
      </c>
      <c r="R34" s="104" t="s">
        <v>1334</v>
      </c>
      <c r="S34" s="104" t="s">
        <v>1222</v>
      </c>
      <c r="T34" s="104" t="s">
        <v>1335</v>
      </c>
    </row>
    <row r="35" spans="8:20" ht="58" x14ac:dyDescent="0.35">
      <c r="H35" s="367" t="s">
        <v>1338</v>
      </c>
      <c r="I35" s="104" t="s">
        <v>93</v>
      </c>
      <c r="J35" s="104" t="s">
        <v>875</v>
      </c>
      <c r="K35" s="306" t="s">
        <v>1339</v>
      </c>
      <c r="L35" s="104"/>
      <c r="M35" s="104"/>
      <c r="N35" s="133" t="s">
        <v>877</v>
      </c>
      <c r="O35" s="116" t="s">
        <v>793</v>
      </c>
      <c r="P35" s="116" t="s">
        <v>770</v>
      </c>
      <c r="Q35" s="367" t="b">
        <v>0</v>
      </c>
      <c r="R35" s="104" t="s">
        <v>1340</v>
      </c>
      <c r="S35" s="104" t="s">
        <v>1212</v>
      </c>
      <c r="T35" s="104" t="s">
        <v>1341</v>
      </c>
    </row>
    <row r="36" spans="8:20" ht="101.5" x14ac:dyDescent="0.35">
      <c r="H36" s="367" t="s">
        <v>1342</v>
      </c>
      <c r="I36" s="104" t="s">
        <v>93</v>
      </c>
      <c r="J36" s="104" t="s">
        <v>875</v>
      </c>
      <c r="K36" s="106" t="s">
        <v>1343</v>
      </c>
      <c r="L36" s="106"/>
      <c r="M36" s="106"/>
      <c r="N36" s="133" t="s">
        <v>851</v>
      </c>
      <c r="O36" s="116" t="s">
        <v>793</v>
      </c>
      <c r="P36" s="116" t="s">
        <v>770</v>
      </c>
      <c r="Q36" s="367" t="b">
        <v>0</v>
      </c>
      <c r="R36" s="104" t="s">
        <v>1311</v>
      </c>
      <c r="S36" s="104" t="s">
        <v>1212</v>
      </c>
      <c r="T36" s="104" t="s">
        <v>1312</v>
      </c>
    </row>
    <row r="37" spans="8:20" ht="232" x14ac:dyDescent="0.35">
      <c r="H37" s="367" t="s">
        <v>1344</v>
      </c>
      <c r="I37" s="104" t="s">
        <v>93</v>
      </c>
      <c r="J37" s="104" t="s">
        <v>875</v>
      </c>
      <c r="K37" s="106" t="s">
        <v>1345</v>
      </c>
      <c r="L37" s="106" t="s">
        <v>1346</v>
      </c>
      <c r="M37" s="106"/>
      <c r="N37" s="133" t="s">
        <v>871</v>
      </c>
      <c r="O37" s="116" t="s">
        <v>793</v>
      </c>
      <c r="P37" s="116" t="s">
        <v>770</v>
      </c>
      <c r="Q37" s="367" t="b">
        <v>0</v>
      </c>
      <c r="R37" s="104" t="s">
        <v>1334</v>
      </c>
      <c r="S37" s="104" t="s">
        <v>1222</v>
      </c>
      <c r="T37" s="104" t="s">
        <v>1335</v>
      </c>
    </row>
    <row r="38" spans="8:20" ht="58" x14ac:dyDescent="0.35">
      <c r="H38" s="367" t="s">
        <v>1347</v>
      </c>
      <c r="I38" s="104" t="s">
        <v>93</v>
      </c>
      <c r="J38" s="104" t="s">
        <v>875</v>
      </c>
      <c r="K38" s="106" t="s">
        <v>1348</v>
      </c>
      <c r="L38" s="106"/>
      <c r="M38" s="106"/>
      <c r="N38" s="133" t="s">
        <v>871</v>
      </c>
      <c r="O38" s="116" t="s">
        <v>793</v>
      </c>
      <c r="P38" s="116" t="s">
        <v>854</v>
      </c>
      <c r="Q38" s="367" t="b">
        <v>0</v>
      </c>
      <c r="R38" s="104" t="s">
        <v>1334</v>
      </c>
      <c r="S38" s="104" t="s">
        <v>1222</v>
      </c>
      <c r="T38" s="104" t="s">
        <v>1335</v>
      </c>
    </row>
    <row r="39" spans="8:20" ht="101.5" x14ac:dyDescent="0.35">
      <c r="H39" s="367" t="s">
        <v>1349</v>
      </c>
      <c r="I39" s="104" t="s">
        <v>93</v>
      </c>
      <c r="J39" s="110" t="s">
        <v>885</v>
      </c>
      <c r="K39" s="107" t="s">
        <v>1350</v>
      </c>
      <c r="L39" s="107"/>
      <c r="M39" s="107"/>
      <c r="N39" s="137" t="s">
        <v>888</v>
      </c>
      <c r="O39" s="116" t="s">
        <v>793</v>
      </c>
      <c r="P39" s="115" t="s">
        <v>847</v>
      </c>
      <c r="Q39" s="367" t="b">
        <v>0</v>
      </c>
      <c r="R39" s="104" t="s">
        <v>1351</v>
      </c>
      <c r="S39" s="104" t="s">
        <v>1352</v>
      </c>
      <c r="T39" s="104" t="s">
        <v>1353</v>
      </c>
    </row>
    <row r="40" spans="8:20" ht="130.5" x14ac:dyDescent="0.35">
      <c r="H40" s="367" t="s">
        <v>1354</v>
      </c>
      <c r="I40" s="104" t="s">
        <v>93</v>
      </c>
      <c r="J40" s="110" t="s">
        <v>885</v>
      </c>
      <c r="K40" s="106" t="s">
        <v>1355</v>
      </c>
      <c r="L40" s="106"/>
      <c r="M40" s="106"/>
      <c r="N40" s="133" t="s">
        <v>892</v>
      </c>
      <c r="O40" s="116" t="s">
        <v>793</v>
      </c>
      <c r="P40" s="115" t="s">
        <v>802</v>
      </c>
      <c r="Q40" s="367" t="b">
        <v>0</v>
      </c>
      <c r="R40" s="104" t="s">
        <v>1356</v>
      </c>
      <c r="S40" s="104" t="s">
        <v>1357</v>
      </c>
      <c r="T40" s="104" t="s">
        <v>1358</v>
      </c>
    </row>
    <row r="41" spans="8:20" ht="58" x14ac:dyDescent="0.35">
      <c r="H41" s="367" t="s">
        <v>1359</v>
      </c>
      <c r="I41" s="104" t="s">
        <v>93</v>
      </c>
      <c r="J41" s="110" t="s">
        <v>885</v>
      </c>
      <c r="K41" s="106" t="s">
        <v>1360</v>
      </c>
      <c r="L41" s="106"/>
      <c r="M41" s="106"/>
      <c r="N41" s="133" t="s">
        <v>871</v>
      </c>
      <c r="O41" s="116" t="s">
        <v>793</v>
      </c>
      <c r="P41" s="116" t="s">
        <v>802</v>
      </c>
      <c r="Q41" s="367" t="b">
        <v>0</v>
      </c>
      <c r="R41" s="104" t="s">
        <v>1334</v>
      </c>
      <c r="S41" s="104" t="s">
        <v>1222</v>
      </c>
      <c r="T41" s="104" t="s">
        <v>1335</v>
      </c>
    </row>
    <row r="42" spans="8:20" ht="87" x14ac:dyDescent="0.35">
      <c r="H42" s="367" t="s">
        <v>1361</v>
      </c>
      <c r="I42" s="104" t="s">
        <v>93</v>
      </c>
      <c r="J42" s="110" t="s">
        <v>885</v>
      </c>
      <c r="K42" s="106" t="s">
        <v>1362</v>
      </c>
      <c r="L42" s="106"/>
      <c r="M42" s="106"/>
      <c r="N42" s="133" t="s">
        <v>898</v>
      </c>
      <c r="O42" s="116" t="s">
        <v>793</v>
      </c>
      <c r="P42" s="116" t="s">
        <v>802</v>
      </c>
      <c r="Q42" s="367" t="b">
        <v>0</v>
      </c>
      <c r="R42" s="104" t="s">
        <v>1363</v>
      </c>
      <c r="S42" s="104" t="s">
        <v>1364</v>
      </c>
      <c r="T42" s="104" t="s">
        <v>1365</v>
      </c>
    </row>
    <row r="43" spans="8:20" ht="43.5" x14ac:dyDescent="0.35">
      <c r="H43" s="367" t="s">
        <v>1366</v>
      </c>
      <c r="I43" s="104" t="s">
        <v>93</v>
      </c>
      <c r="J43" s="110" t="s">
        <v>885</v>
      </c>
      <c r="K43" s="106" t="s">
        <v>1367</v>
      </c>
      <c r="L43" s="106"/>
      <c r="M43" s="106"/>
      <c r="N43" s="137" t="s">
        <v>899</v>
      </c>
      <c r="O43" s="116" t="s">
        <v>793</v>
      </c>
      <c r="P43" s="115" t="s">
        <v>770</v>
      </c>
      <c r="Q43" s="367" t="b">
        <v>0</v>
      </c>
      <c r="R43" s="104" t="s">
        <v>1368</v>
      </c>
      <c r="S43" s="104" t="s">
        <v>1212</v>
      </c>
      <c r="T43" s="104" t="s">
        <v>1369</v>
      </c>
    </row>
    <row r="44" spans="8:20" ht="58" x14ac:dyDescent="0.35">
      <c r="H44" s="367" t="s">
        <v>1370</v>
      </c>
      <c r="I44" s="104" t="s">
        <v>93</v>
      </c>
      <c r="J44" s="110" t="s">
        <v>885</v>
      </c>
      <c r="K44" s="106" t="s">
        <v>1371</v>
      </c>
      <c r="L44" s="106"/>
      <c r="M44" s="106"/>
      <c r="N44" s="137" t="s">
        <v>900</v>
      </c>
      <c r="O44" s="116" t="s">
        <v>793</v>
      </c>
      <c r="P44" s="115" t="s">
        <v>770</v>
      </c>
      <c r="Q44" s="367" t="b">
        <v>0</v>
      </c>
      <c r="R44" s="104" t="s">
        <v>1372</v>
      </c>
      <c r="S44" s="104" t="s">
        <v>1212</v>
      </c>
      <c r="T44" s="104" t="s">
        <v>1373</v>
      </c>
    </row>
    <row r="45" spans="8:20" ht="43.5" x14ac:dyDescent="0.35">
      <c r="H45" s="367" t="s">
        <v>1374</v>
      </c>
      <c r="I45" s="104" t="s">
        <v>93</v>
      </c>
      <c r="J45" s="110" t="s">
        <v>885</v>
      </c>
      <c r="K45" s="106" t="s">
        <v>1375</v>
      </c>
      <c r="L45" s="106"/>
      <c r="M45" s="106"/>
      <c r="N45" s="137" t="s">
        <v>901</v>
      </c>
      <c r="O45" s="116" t="s">
        <v>793</v>
      </c>
      <c r="P45" s="115" t="s">
        <v>770</v>
      </c>
      <c r="Q45" s="367" t="b">
        <v>0</v>
      </c>
      <c r="R45" s="104" t="s">
        <v>1376</v>
      </c>
      <c r="S45" s="104" t="s">
        <v>1212</v>
      </c>
      <c r="T45" s="104" t="s">
        <v>1377</v>
      </c>
    </row>
    <row r="46" spans="8:20" ht="87" x14ac:dyDescent="0.35">
      <c r="H46" s="367" t="s">
        <v>1378</v>
      </c>
      <c r="I46" s="104" t="s">
        <v>93</v>
      </c>
      <c r="J46" s="110" t="s">
        <v>885</v>
      </c>
      <c r="K46" s="106" t="s">
        <v>1379</v>
      </c>
      <c r="L46" s="106"/>
      <c r="M46" s="106"/>
      <c r="N46" s="133" t="s">
        <v>902</v>
      </c>
      <c r="O46" s="116" t="s">
        <v>793</v>
      </c>
      <c r="P46" s="116" t="s">
        <v>770</v>
      </c>
      <c r="Q46" s="367" t="b">
        <v>0</v>
      </c>
      <c r="R46" s="104" t="s">
        <v>1380</v>
      </c>
      <c r="S46" s="104" t="s">
        <v>1352</v>
      </c>
      <c r="T46" s="104" t="s">
        <v>1381</v>
      </c>
    </row>
    <row r="47" spans="8:20" ht="58" x14ac:dyDescent="0.35">
      <c r="H47" s="367" t="s">
        <v>1382</v>
      </c>
      <c r="I47" s="104" t="s">
        <v>93</v>
      </c>
      <c r="J47" s="110" t="s">
        <v>885</v>
      </c>
      <c r="K47" s="106" t="s">
        <v>1383</v>
      </c>
      <c r="L47" s="106"/>
      <c r="M47" s="106"/>
      <c r="N47" s="137" t="s">
        <v>903</v>
      </c>
      <c r="O47" s="116" t="s">
        <v>793</v>
      </c>
      <c r="P47" s="115" t="s">
        <v>770</v>
      </c>
      <c r="Q47" s="367" t="b">
        <v>0</v>
      </c>
      <c r="R47" s="104" t="s">
        <v>1384</v>
      </c>
      <c r="S47" s="104" t="s">
        <v>1212</v>
      </c>
      <c r="T47" s="104" t="s">
        <v>1385</v>
      </c>
    </row>
    <row r="48" spans="8:20" ht="43.5" x14ac:dyDescent="0.35">
      <c r="H48" s="367" t="s">
        <v>1386</v>
      </c>
      <c r="I48" s="104" t="s">
        <v>93</v>
      </c>
      <c r="J48" s="110" t="s">
        <v>885</v>
      </c>
      <c r="K48" s="106" t="s">
        <v>1387</v>
      </c>
      <c r="L48" s="106"/>
      <c r="M48" s="106"/>
      <c r="N48" s="137" t="s">
        <v>904</v>
      </c>
      <c r="O48" s="116" t="s">
        <v>793</v>
      </c>
      <c r="P48" s="115" t="s">
        <v>770</v>
      </c>
      <c r="Q48" s="367" t="b">
        <v>0</v>
      </c>
      <c r="R48" s="104" t="s">
        <v>1388</v>
      </c>
      <c r="S48" s="104" t="s">
        <v>1212</v>
      </c>
      <c r="T48" s="104" t="s">
        <v>1389</v>
      </c>
    </row>
    <row r="49" spans="8:20" ht="409.5" x14ac:dyDescent="0.35">
      <c r="H49" s="367" t="s">
        <v>1390</v>
      </c>
      <c r="I49" s="104" t="s">
        <v>93</v>
      </c>
      <c r="J49" s="110" t="s">
        <v>905</v>
      </c>
      <c r="K49" s="107" t="s">
        <v>2169</v>
      </c>
      <c r="L49" s="107" t="s">
        <v>1391</v>
      </c>
      <c r="M49" s="99" t="s">
        <v>1392</v>
      </c>
      <c r="N49" s="137" t="s">
        <v>2170</v>
      </c>
      <c r="O49" s="116" t="s">
        <v>793</v>
      </c>
      <c r="P49" s="115" t="s">
        <v>839</v>
      </c>
      <c r="Q49" s="367" t="b">
        <v>0</v>
      </c>
      <c r="R49" s="104" t="s">
        <v>2171</v>
      </c>
      <c r="S49" s="104" t="s">
        <v>2172</v>
      </c>
      <c r="T49" s="104" t="s">
        <v>2173</v>
      </c>
    </row>
    <row r="50" spans="8:20" ht="409.5" x14ac:dyDescent="0.35">
      <c r="H50" s="367" t="s">
        <v>1393</v>
      </c>
      <c r="I50" s="104" t="s">
        <v>93</v>
      </c>
      <c r="J50" s="110" t="s">
        <v>905</v>
      </c>
      <c r="K50" s="213" t="s">
        <v>1394</v>
      </c>
      <c r="L50" s="109"/>
      <c r="M50" s="109"/>
      <c r="N50" s="277" t="s">
        <v>2174</v>
      </c>
      <c r="O50" s="116" t="s">
        <v>793</v>
      </c>
      <c r="P50" s="115" t="s">
        <v>866</v>
      </c>
      <c r="Q50" s="367" t="b">
        <v>0</v>
      </c>
      <c r="R50" s="104" t="s">
        <v>2176</v>
      </c>
      <c r="S50" s="104" t="s">
        <v>2177</v>
      </c>
      <c r="T50" s="104" t="s">
        <v>2178</v>
      </c>
    </row>
    <row r="51" spans="8:20" ht="409.5" x14ac:dyDescent="0.35">
      <c r="H51" s="367" t="s">
        <v>1396</v>
      </c>
      <c r="I51" s="104" t="s">
        <v>93</v>
      </c>
      <c r="J51" s="110" t="s">
        <v>905</v>
      </c>
      <c r="K51" s="107" t="s">
        <v>1397</v>
      </c>
      <c r="L51" s="107" t="s">
        <v>2186</v>
      </c>
      <c r="M51" s="107" t="s">
        <v>1398</v>
      </c>
      <c r="N51" s="137" t="s">
        <v>2175</v>
      </c>
      <c r="O51" s="116" t="s">
        <v>793</v>
      </c>
      <c r="P51" s="115" t="s">
        <v>770</v>
      </c>
      <c r="Q51" s="367" t="b">
        <v>0</v>
      </c>
      <c r="R51" s="104" t="s">
        <v>2176</v>
      </c>
      <c r="S51" s="104" t="s">
        <v>2177</v>
      </c>
      <c r="T51" s="104" t="s">
        <v>2178</v>
      </c>
    </row>
    <row r="52" spans="8:20" ht="409.5" x14ac:dyDescent="0.35">
      <c r="H52" s="367" t="s">
        <v>1399</v>
      </c>
      <c r="I52" s="104" t="s">
        <v>178</v>
      </c>
      <c r="J52" s="104"/>
      <c r="K52" s="107" t="s">
        <v>1400</v>
      </c>
      <c r="L52" s="107" t="s">
        <v>1401</v>
      </c>
      <c r="M52" s="99" t="s">
        <v>1402</v>
      </c>
      <c r="N52" s="133" t="s">
        <v>906</v>
      </c>
      <c r="O52" s="116" t="s">
        <v>793</v>
      </c>
      <c r="P52" s="115" t="s">
        <v>839</v>
      </c>
      <c r="Q52" s="367" t="b">
        <v>0</v>
      </c>
      <c r="R52" s="104" t="s">
        <v>1403</v>
      </c>
      <c r="S52" s="104" t="s">
        <v>1404</v>
      </c>
      <c r="T52" s="104" t="s">
        <v>1405</v>
      </c>
    </row>
    <row r="53" spans="8:20" ht="409.5" x14ac:dyDescent="0.35">
      <c r="H53" s="367" t="s">
        <v>1406</v>
      </c>
      <c r="I53" s="104" t="s">
        <v>178</v>
      </c>
      <c r="J53" s="104"/>
      <c r="K53" s="107" t="s">
        <v>1407</v>
      </c>
      <c r="L53" s="107"/>
      <c r="M53" s="107" t="s">
        <v>1408</v>
      </c>
      <c r="N53" s="133" t="s">
        <v>907</v>
      </c>
      <c r="O53" s="116" t="s">
        <v>793</v>
      </c>
      <c r="P53" s="115" t="s">
        <v>839</v>
      </c>
      <c r="Q53" s="367" t="b">
        <v>0</v>
      </c>
      <c r="R53" s="104" t="s">
        <v>1409</v>
      </c>
      <c r="S53" s="104" t="s">
        <v>1410</v>
      </c>
      <c r="T53" s="104" t="s">
        <v>1411</v>
      </c>
    </row>
    <row r="54" spans="8:20" ht="145" x14ac:dyDescent="0.35">
      <c r="H54" s="367" t="s">
        <v>1412</v>
      </c>
      <c r="I54" s="104" t="s">
        <v>178</v>
      </c>
      <c r="J54" s="104"/>
      <c r="K54" s="315" t="s">
        <v>1413</v>
      </c>
      <c r="L54" s="107" t="s">
        <v>1414</v>
      </c>
      <c r="M54" s="99" t="s">
        <v>1415</v>
      </c>
      <c r="N54" s="133" t="s">
        <v>908</v>
      </c>
      <c r="O54" s="116" t="s">
        <v>793</v>
      </c>
      <c r="P54" s="115" t="s">
        <v>866</v>
      </c>
      <c r="Q54" s="367" t="b">
        <v>0</v>
      </c>
      <c r="R54" s="104" t="s">
        <v>1416</v>
      </c>
      <c r="S54" s="104" t="s">
        <v>1395</v>
      </c>
      <c r="T54" s="104" t="s">
        <v>1417</v>
      </c>
    </row>
    <row r="55" spans="8:20" ht="409.5" x14ac:dyDescent="0.35">
      <c r="H55" s="367" t="s">
        <v>1418</v>
      </c>
      <c r="I55" s="104" t="s">
        <v>178</v>
      </c>
      <c r="J55" s="104"/>
      <c r="K55" s="108" t="s">
        <v>1419</v>
      </c>
      <c r="L55" s="108"/>
      <c r="M55" s="108"/>
      <c r="N55" s="133" t="s">
        <v>906</v>
      </c>
      <c r="O55" s="116" t="s">
        <v>793</v>
      </c>
      <c r="P55" s="115" t="s">
        <v>847</v>
      </c>
      <c r="Q55" s="367" t="b">
        <v>0</v>
      </c>
      <c r="R55" s="104" t="s">
        <v>1403</v>
      </c>
      <c r="S55" s="104" t="s">
        <v>1404</v>
      </c>
      <c r="T55" s="104" t="s">
        <v>1405</v>
      </c>
    </row>
    <row r="56" spans="8:20" ht="29" x14ac:dyDescent="0.35">
      <c r="H56" s="367" t="s">
        <v>1420</v>
      </c>
      <c r="I56" s="104" t="s">
        <v>178</v>
      </c>
      <c r="J56" s="104"/>
      <c r="K56" s="109" t="s">
        <v>1421</v>
      </c>
      <c r="L56" s="109"/>
      <c r="M56" s="109"/>
      <c r="N56" s="137" t="s">
        <v>909</v>
      </c>
      <c r="O56" s="116" t="s">
        <v>793</v>
      </c>
      <c r="P56" s="115" t="s">
        <v>802</v>
      </c>
      <c r="Q56" s="367" t="b">
        <v>0</v>
      </c>
      <c r="R56" s="104" t="s">
        <v>1422</v>
      </c>
      <c r="S56" s="104" t="s">
        <v>1212</v>
      </c>
      <c r="T56" s="104" t="s">
        <v>1423</v>
      </c>
    </row>
    <row r="57" spans="8:20" ht="101.5" x14ac:dyDescent="0.35">
      <c r="H57" s="367" t="s">
        <v>1424</v>
      </c>
      <c r="I57" s="104" t="s">
        <v>412</v>
      </c>
      <c r="J57" s="117"/>
      <c r="K57" s="109" t="s">
        <v>1425</v>
      </c>
      <c r="L57" s="109"/>
      <c r="M57" s="99" t="s">
        <v>1426</v>
      </c>
      <c r="N57" s="133" t="s">
        <v>910</v>
      </c>
      <c r="O57" s="116" t="s">
        <v>793</v>
      </c>
      <c r="P57" s="115" t="s">
        <v>770</v>
      </c>
      <c r="Q57" s="367" t="b">
        <v>0</v>
      </c>
      <c r="R57" s="104" t="s">
        <v>1427</v>
      </c>
      <c r="S57" s="104" t="s">
        <v>1428</v>
      </c>
      <c r="T57" s="104" t="s">
        <v>1429</v>
      </c>
    </row>
    <row r="58" spans="8:20" ht="101.5" x14ac:dyDescent="0.35">
      <c r="H58" s="367" t="s">
        <v>1430</v>
      </c>
      <c r="I58" s="104" t="s">
        <v>412</v>
      </c>
      <c r="J58" s="117"/>
      <c r="K58" s="109" t="s">
        <v>1431</v>
      </c>
      <c r="L58" s="109"/>
      <c r="M58" s="99" t="s">
        <v>1426</v>
      </c>
      <c r="N58" s="133" t="s">
        <v>911</v>
      </c>
      <c r="O58" s="116" t="s">
        <v>793</v>
      </c>
      <c r="P58" s="115" t="s">
        <v>802</v>
      </c>
      <c r="Q58" s="367" t="b">
        <v>0</v>
      </c>
      <c r="R58" s="104" t="s">
        <v>1432</v>
      </c>
      <c r="S58" s="104" t="s">
        <v>1428</v>
      </c>
      <c r="T58" s="104" t="s">
        <v>1433</v>
      </c>
    </row>
    <row r="59" spans="8:20" ht="58" x14ac:dyDescent="0.35">
      <c r="H59" s="367" t="s">
        <v>1434</v>
      </c>
      <c r="I59" s="104" t="s">
        <v>412</v>
      </c>
      <c r="J59" s="118"/>
      <c r="K59" s="107" t="s">
        <v>1435</v>
      </c>
      <c r="L59" s="107"/>
      <c r="M59" s="107"/>
      <c r="N59" s="137" t="s">
        <v>912</v>
      </c>
      <c r="O59" s="116" t="s">
        <v>793</v>
      </c>
      <c r="P59" s="115" t="s">
        <v>847</v>
      </c>
      <c r="Q59" s="367" t="b">
        <v>0</v>
      </c>
      <c r="R59" s="104" t="s">
        <v>1436</v>
      </c>
      <c r="S59" s="104" t="s">
        <v>1212</v>
      </c>
      <c r="T59" s="104" t="s">
        <v>1437</v>
      </c>
    </row>
    <row r="60" spans="8:20" ht="58" x14ac:dyDescent="0.35">
      <c r="H60" s="367" t="s">
        <v>1438</v>
      </c>
      <c r="I60" s="104" t="s">
        <v>412</v>
      </c>
      <c r="J60" s="104"/>
      <c r="K60" s="107" t="s">
        <v>1439</v>
      </c>
      <c r="L60" s="107"/>
      <c r="M60" s="107"/>
      <c r="N60" s="133" t="s">
        <v>913</v>
      </c>
      <c r="O60" s="115" t="s">
        <v>769</v>
      </c>
      <c r="P60" s="115" t="s">
        <v>839</v>
      </c>
      <c r="Q60" s="367" t="b">
        <v>0</v>
      </c>
      <c r="R60" s="104" t="s">
        <v>1440</v>
      </c>
      <c r="S60" s="104" t="s">
        <v>1222</v>
      </c>
      <c r="T60" s="104" t="s">
        <v>1441</v>
      </c>
    </row>
    <row r="61" spans="8:20" ht="217.5" x14ac:dyDescent="0.35">
      <c r="H61" s="367" t="s">
        <v>1442</v>
      </c>
      <c r="I61" s="104" t="s">
        <v>914</v>
      </c>
      <c r="J61" s="104"/>
      <c r="K61" s="117" t="s">
        <v>1443</v>
      </c>
      <c r="L61" s="117"/>
      <c r="M61" s="99" t="s">
        <v>1415</v>
      </c>
      <c r="N61" s="133" t="s">
        <v>915</v>
      </c>
      <c r="O61" s="116" t="s">
        <v>793</v>
      </c>
      <c r="P61" s="115" t="s">
        <v>770</v>
      </c>
      <c r="Q61" s="367" t="b">
        <v>0</v>
      </c>
      <c r="R61" s="104" t="s">
        <v>1444</v>
      </c>
      <c r="S61" s="104" t="s">
        <v>1445</v>
      </c>
      <c r="T61" s="104" t="s">
        <v>1446</v>
      </c>
    </row>
    <row r="62" spans="8:20" ht="217.5" x14ac:dyDescent="0.35">
      <c r="H62" s="367" t="s">
        <v>1447</v>
      </c>
      <c r="I62" s="104" t="s">
        <v>914</v>
      </c>
      <c r="J62" s="104"/>
      <c r="K62" s="111" t="s">
        <v>1448</v>
      </c>
      <c r="L62" s="111"/>
      <c r="M62" s="111"/>
      <c r="N62" s="133" t="s">
        <v>915</v>
      </c>
      <c r="O62" s="115" t="s">
        <v>825</v>
      </c>
      <c r="P62" s="115" t="s">
        <v>770</v>
      </c>
      <c r="Q62" s="367" t="b">
        <v>0</v>
      </c>
      <c r="R62" s="104" t="s">
        <v>1444</v>
      </c>
      <c r="S62" s="104" t="s">
        <v>1445</v>
      </c>
      <c r="T62" s="104" t="s">
        <v>1446</v>
      </c>
    </row>
    <row r="63" spans="8:20" ht="145" x14ac:dyDescent="0.35">
      <c r="H63" s="367" t="s">
        <v>1449</v>
      </c>
      <c r="I63" s="104" t="s">
        <v>914</v>
      </c>
      <c r="J63" s="104"/>
      <c r="K63" s="111" t="s">
        <v>1450</v>
      </c>
      <c r="L63" s="111"/>
      <c r="M63" s="111"/>
      <c r="N63" s="133" t="s">
        <v>916</v>
      </c>
      <c r="O63" s="115" t="s">
        <v>825</v>
      </c>
      <c r="P63" s="115" t="s">
        <v>184</v>
      </c>
      <c r="Q63" s="367" t="b">
        <v>0</v>
      </c>
      <c r="R63" s="104" t="s">
        <v>1451</v>
      </c>
      <c r="S63" s="104" t="s">
        <v>1452</v>
      </c>
      <c r="T63" s="104" t="s">
        <v>1453</v>
      </c>
    </row>
    <row r="64" spans="8:20" ht="105.75" customHeight="1" x14ac:dyDescent="0.35">
      <c r="H64" s="367" t="s">
        <v>1454</v>
      </c>
      <c r="I64" s="104" t="s">
        <v>914</v>
      </c>
      <c r="J64" s="104"/>
      <c r="K64" s="109" t="s">
        <v>1455</v>
      </c>
      <c r="L64" s="99" t="s">
        <v>1456</v>
      </c>
      <c r="M64" s="99" t="s">
        <v>1415</v>
      </c>
      <c r="N64" s="133" t="s">
        <v>917</v>
      </c>
      <c r="O64" s="115" t="s">
        <v>825</v>
      </c>
      <c r="P64" s="115" t="s">
        <v>802</v>
      </c>
      <c r="Q64" s="367" t="b">
        <v>0</v>
      </c>
      <c r="R64" s="104" t="s">
        <v>1457</v>
      </c>
      <c r="S64" s="104" t="s">
        <v>1458</v>
      </c>
      <c r="T64" s="104" t="s">
        <v>1459</v>
      </c>
    </row>
    <row r="65" spans="8:20" ht="105.75" customHeight="1" x14ac:dyDescent="0.35">
      <c r="H65" s="367" t="s">
        <v>1460</v>
      </c>
      <c r="I65" s="104" t="s">
        <v>914</v>
      </c>
      <c r="J65" s="118"/>
      <c r="K65" s="107" t="s">
        <v>1461</v>
      </c>
      <c r="L65" s="107"/>
      <c r="M65" s="99" t="s">
        <v>1462</v>
      </c>
      <c r="N65" s="133" t="s">
        <v>917</v>
      </c>
      <c r="O65" s="115" t="s">
        <v>825</v>
      </c>
      <c r="P65" s="115" t="s">
        <v>802</v>
      </c>
      <c r="Q65" s="367" t="b">
        <v>0</v>
      </c>
      <c r="R65" s="104" t="s">
        <v>1457</v>
      </c>
      <c r="S65" s="104" t="s">
        <v>1458</v>
      </c>
      <c r="T65" s="104" t="s">
        <v>1459</v>
      </c>
    </row>
    <row r="66" spans="8:20" ht="130.5" x14ac:dyDescent="0.35">
      <c r="H66" s="367" t="s">
        <v>1463</v>
      </c>
      <c r="I66" s="104" t="s">
        <v>914</v>
      </c>
      <c r="J66" s="118"/>
      <c r="K66" s="106" t="s">
        <v>1464</v>
      </c>
      <c r="L66" s="106" t="s">
        <v>1465</v>
      </c>
      <c r="M66" s="106"/>
      <c r="N66" s="133" t="s">
        <v>917</v>
      </c>
      <c r="O66" s="115" t="s">
        <v>793</v>
      </c>
      <c r="P66" s="115" t="s">
        <v>802</v>
      </c>
      <c r="Q66" s="367" t="b">
        <v>0</v>
      </c>
      <c r="R66" s="104" t="s">
        <v>1457</v>
      </c>
      <c r="S66" s="104" t="s">
        <v>1458</v>
      </c>
      <c r="T66" s="104" t="s">
        <v>1459</v>
      </c>
    </row>
    <row r="67" spans="8:20" ht="135.75" customHeight="1" x14ac:dyDescent="0.35">
      <c r="H67" s="367" t="s">
        <v>1466</v>
      </c>
      <c r="I67" s="104" t="s">
        <v>709</v>
      </c>
      <c r="J67" s="118"/>
      <c r="K67" s="106" t="s">
        <v>1467</v>
      </c>
      <c r="L67" s="106" t="s">
        <v>1468</v>
      </c>
      <c r="M67" s="106"/>
      <c r="N67" s="133" t="s">
        <v>918</v>
      </c>
      <c r="O67" s="115" t="s">
        <v>793</v>
      </c>
      <c r="P67" s="115" t="s">
        <v>184</v>
      </c>
      <c r="Q67" s="367" t="b">
        <v>0</v>
      </c>
      <c r="R67" s="104" t="s">
        <v>1469</v>
      </c>
      <c r="S67" s="104" t="s">
        <v>1452</v>
      </c>
      <c r="T67" s="104" t="s">
        <v>1470</v>
      </c>
    </row>
    <row r="68" spans="8:20" ht="58" x14ac:dyDescent="0.35">
      <c r="H68" s="367" t="s">
        <v>1471</v>
      </c>
      <c r="I68" s="104" t="s">
        <v>709</v>
      </c>
      <c r="J68" s="118"/>
      <c r="K68" s="106" t="s">
        <v>1849</v>
      </c>
      <c r="L68" s="106"/>
      <c r="M68" s="106"/>
      <c r="N68" s="133" t="s">
        <v>919</v>
      </c>
      <c r="O68" s="115"/>
      <c r="P68" s="115"/>
      <c r="Q68" s="367" t="b">
        <v>0</v>
      </c>
      <c r="R68" s="104" t="s">
        <v>1823</v>
      </c>
      <c r="S68" s="104" t="s">
        <v>1824</v>
      </c>
      <c r="T68" s="104" t="s">
        <v>1825</v>
      </c>
    </row>
    <row r="69" spans="8:20" ht="87" x14ac:dyDescent="0.35">
      <c r="H69" s="367" t="s">
        <v>1472</v>
      </c>
      <c r="I69" s="104" t="s">
        <v>106</v>
      </c>
      <c r="J69" s="104"/>
      <c r="K69" s="104" t="s">
        <v>1473</v>
      </c>
      <c r="L69" s="104" t="s">
        <v>1474</v>
      </c>
      <c r="M69" s="104"/>
      <c r="N69" s="133" t="s">
        <v>921</v>
      </c>
      <c r="O69" s="115" t="s">
        <v>793</v>
      </c>
      <c r="P69" s="115" t="s">
        <v>920</v>
      </c>
      <c r="Q69" s="367" t="b">
        <v>0</v>
      </c>
      <c r="R69" s="104" t="s">
        <v>1475</v>
      </c>
      <c r="S69" s="104" t="s">
        <v>1212</v>
      </c>
      <c r="T69" s="104" t="s">
        <v>1476</v>
      </c>
    </row>
    <row r="70" spans="8:20" ht="43.5" x14ac:dyDescent="0.35">
      <c r="H70" s="367" t="s">
        <v>1477</v>
      </c>
      <c r="I70" s="104" t="s">
        <v>106</v>
      </c>
      <c r="J70" s="104"/>
      <c r="K70" s="104" t="s">
        <v>1478</v>
      </c>
      <c r="L70" s="104"/>
      <c r="M70" s="104"/>
      <c r="N70" s="133" t="s">
        <v>922</v>
      </c>
      <c r="O70" s="115" t="s">
        <v>781</v>
      </c>
      <c r="P70" s="115" t="s">
        <v>802</v>
      </c>
      <c r="Q70" s="367" t="b">
        <v>0</v>
      </c>
      <c r="R70" s="104" t="s">
        <v>1479</v>
      </c>
      <c r="S70" s="104" t="s">
        <v>1212</v>
      </c>
      <c r="T70" s="104" t="s">
        <v>1480</v>
      </c>
    </row>
    <row r="71" spans="8:20" ht="288" customHeight="1" x14ac:dyDescent="0.35">
      <c r="H71" s="367" t="s">
        <v>1481</v>
      </c>
      <c r="I71" s="104" t="s">
        <v>106</v>
      </c>
      <c r="J71" s="118"/>
      <c r="K71" s="106" t="s">
        <v>1482</v>
      </c>
      <c r="L71" s="106" t="s">
        <v>1483</v>
      </c>
      <c r="M71" s="106"/>
      <c r="N71" s="355" t="s">
        <v>404</v>
      </c>
      <c r="O71" s="115" t="s">
        <v>793</v>
      </c>
      <c r="P71" s="115" t="s">
        <v>866</v>
      </c>
      <c r="Q71" s="367" t="b">
        <v>0</v>
      </c>
      <c r="R71" s="104" t="s">
        <v>1273</v>
      </c>
      <c r="S71" s="104" t="s">
        <v>1274</v>
      </c>
      <c r="T71" s="104" t="s">
        <v>2126</v>
      </c>
    </row>
    <row r="72" spans="8:20" ht="188.5" x14ac:dyDescent="0.35">
      <c r="H72" s="367" t="s">
        <v>1484</v>
      </c>
      <c r="I72" s="104" t="s">
        <v>106</v>
      </c>
      <c r="J72" s="118"/>
      <c r="K72" s="106" t="s">
        <v>1485</v>
      </c>
      <c r="L72" s="106"/>
      <c r="M72" s="106"/>
      <c r="N72" s="134" t="s">
        <v>1486</v>
      </c>
      <c r="O72" s="115" t="s">
        <v>781</v>
      </c>
      <c r="P72" s="115" t="s">
        <v>802</v>
      </c>
      <c r="Q72" s="367" t="b">
        <v>0</v>
      </c>
      <c r="R72" s="104" t="s">
        <v>1487</v>
      </c>
      <c r="S72" s="104" t="s">
        <v>1488</v>
      </c>
      <c r="T72" s="104" t="s">
        <v>1489</v>
      </c>
    </row>
    <row r="73" spans="8:20" ht="87" x14ac:dyDescent="0.35">
      <c r="H73" s="367" t="s">
        <v>1490</v>
      </c>
      <c r="I73" s="104" t="s">
        <v>106</v>
      </c>
      <c r="J73" s="104"/>
      <c r="K73" s="112" t="s">
        <v>1491</v>
      </c>
      <c r="L73" s="107" t="s">
        <v>1492</v>
      </c>
      <c r="M73" s="112"/>
      <c r="N73" s="133" t="s">
        <v>923</v>
      </c>
      <c r="O73" s="115" t="s">
        <v>781</v>
      </c>
      <c r="P73" s="115" t="s">
        <v>802</v>
      </c>
      <c r="Q73" s="367" t="b">
        <v>0</v>
      </c>
      <c r="R73" s="104" t="s">
        <v>1493</v>
      </c>
      <c r="S73" s="104" t="s">
        <v>1212</v>
      </c>
      <c r="T73" s="104" t="s">
        <v>1494</v>
      </c>
    </row>
    <row r="74" spans="8:20" ht="246.5" x14ac:dyDescent="0.35">
      <c r="H74" s="367" t="s">
        <v>1495</v>
      </c>
      <c r="I74" s="104" t="s">
        <v>106</v>
      </c>
      <c r="J74" s="104"/>
      <c r="K74" s="347" t="s">
        <v>1496</v>
      </c>
      <c r="L74" s="107" t="s">
        <v>1497</v>
      </c>
      <c r="M74" s="112"/>
      <c r="N74" s="133" t="s">
        <v>925</v>
      </c>
      <c r="O74" s="115" t="s">
        <v>924</v>
      </c>
      <c r="P74" s="115" t="s">
        <v>770</v>
      </c>
      <c r="Q74" s="367" t="b">
        <v>0</v>
      </c>
      <c r="R74" s="104" t="s">
        <v>1498</v>
      </c>
      <c r="S74" s="104" t="s">
        <v>1212</v>
      </c>
      <c r="T74" s="104" t="s">
        <v>1499</v>
      </c>
    </row>
    <row r="75" spans="8:20" ht="87" x14ac:dyDescent="0.35">
      <c r="H75" s="367" t="s">
        <v>1500</v>
      </c>
      <c r="I75" s="104" t="s">
        <v>106</v>
      </c>
      <c r="J75" s="118"/>
      <c r="K75" s="106" t="s">
        <v>1501</v>
      </c>
      <c r="L75" s="106"/>
      <c r="M75" s="106"/>
      <c r="N75" s="133" t="s">
        <v>927</v>
      </c>
      <c r="O75" s="115" t="s">
        <v>926</v>
      </c>
      <c r="P75" s="115" t="s">
        <v>770</v>
      </c>
      <c r="Q75" s="367" t="b">
        <v>0</v>
      </c>
      <c r="R75" s="104" t="s">
        <v>1502</v>
      </c>
      <c r="S75" s="104" t="s">
        <v>1503</v>
      </c>
      <c r="T75" s="104" t="s">
        <v>1504</v>
      </c>
    </row>
    <row r="76" spans="8:20" ht="275.5" x14ac:dyDescent="0.35">
      <c r="H76" s="367" t="s">
        <v>1505</v>
      </c>
      <c r="I76" s="104" t="s">
        <v>928</v>
      </c>
      <c r="J76" s="104" t="s">
        <v>929</v>
      </c>
      <c r="K76" s="107" t="s">
        <v>1506</v>
      </c>
      <c r="L76" s="107" t="s">
        <v>1507</v>
      </c>
      <c r="M76" s="99" t="s">
        <v>1508</v>
      </c>
      <c r="N76" s="356" t="s">
        <v>930</v>
      </c>
      <c r="O76" s="115" t="s">
        <v>793</v>
      </c>
      <c r="P76" s="115" t="s">
        <v>866</v>
      </c>
      <c r="Q76" s="367" t="b">
        <v>0</v>
      </c>
      <c r="R76" s="104" t="s">
        <v>1509</v>
      </c>
      <c r="S76" s="104" t="s">
        <v>1510</v>
      </c>
      <c r="T76" s="104" t="s">
        <v>2126</v>
      </c>
    </row>
    <row r="77" spans="8:20" ht="159.5" x14ac:dyDescent="0.35">
      <c r="H77" s="367" t="s">
        <v>1511</v>
      </c>
      <c r="I77" s="104" t="s">
        <v>928</v>
      </c>
      <c r="J77" s="104" t="s">
        <v>931</v>
      </c>
      <c r="K77" s="107" t="s">
        <v>1512</v>
      </c>
      <c r="L77" s="107" t="s">
        <v>1513</v>
      </c>
      <c r="M77" s="99" t="s">
        <v>1514</v>
      </c>
      <c r="N77" s="137" t="s">
        <v>1819</v>
      </c>
      <c r="O77" s="115" t="s">
        <v>932</v>
      </c>
      <c r="P77" s="115" t="s">
        <v>184</v>
      </c>
      <c r="Q77" s="367" t="b">
        <v>0</v>
      </c>
      <c r="R77" s="104" t="s">
        <v>2127</v>
      </c>
      <c r="S77" s="104" t="s">
        <v>2128</v>
      </c>
      <c r="T77" s="104" t="s">
        <v>2129</v>
      </c>
    </row>
    <row r="78" spans="8:20" ht="58" x14ac:dyDescent="0.35">
      <c r="H78" s="367" t="s">
        <v>1515</v>
      </c>
      <c r="I78" s="104" t="s">
        <v>928</v>
      </c>
      <c r="J78" s="104" t="s">
        <v>933</v>
      </c>
      <c r="K78" s="104" t="s">
        <v>1516</v>
      </c>
      <c r="L78" s="104"/>
      <c r="M78" s="104"/>
      <c r="N78" s="137" t="s">
        <v>934</v>
      </c>
      <c r="O78" s="115" t="s">
        <v>793</v>
      </c>
      <c r="P78" s="115" t="s">
        <v>866</v>
      </c>
      <c r="Q78" s="367" t="b">
        <v>0</v>
      </c>
      <c r="R78" s="104" t="s">
        <v>1517</v>
      </c>
      <c r="S78" s="104" t="s">
        <v>1319</v>
      </c>
      <c r="T78" s="104" t="s">
        <v>1518</v>
      </c>
    </row>
    <row r="79" spans="8:20" ht="116" x14ac:dyDescent="0.35">
      <c r="H79" s="367" t="s">
        <v>1519</v>
      </c>
      <c r="I79" s="104" t="s">
        <v>928</v>
      </c>
      <c r="J79" s="104" t="s">
        <v>931</v>
      </c>
      <c r="K79" s="109" t="s">
        <v>1520</v>
      </c>
      <c r="L79" s="109"/>
      <c r="M79" s="109"/>
      <c r="N79" s="133" t="s">
        <v>935</v>
      </c>
      <c r="O79" s="115" t="s">
        <v>793</v>
      </c>
      <c r="P79" s="115" t="s">
        <v>184</v>
      </c>
      <c r="Q79" s="367" t="b">
        <v>0</v>
      </c>
      <c r="R79" s="104" t="s">
        <v>1521</v>
      </c>
      <c r="S79" s="104" t="s">
        <v>1395</v>
      </c>
      <c r="T79" s="104" t="s">
        <v>1522</v>
      </c>
    </row>
    <row r="80" spans="8:20" ht="43.5" x14ac:dyDescent="0.35">
      <c r="H80" s="367" t="s">
        <v>1523</v>
      </c>
      <c r="I80" s="104" t="s">
        <v>928</v>
      </c>
      <c r="J80" s="104" t="s">
        <v>931</v>
      </c>
      <c r="K80" s="109" t="s">
        <v>1524</v>
      </c>
      <c r="L80" s="109"/>
      <c r="M80" s="109"/>
      <c r="N80" s="133" t="s">
        <v>936</v>
      </c>
      <c r="O80" s="115" t="s">
        <v>825</v>
      </c>
      <c r="P80" s="115" t="s">
        <v>184</v>
      </c>
      <c r="Q80" s="367" t="b">
        <v>0</v>
      </c>
      <c r="R80" s="104" t="s">
        <v>1525</v>
      </c>
      <c r="S80" s="104" t="s">
        <v>1212</v>
      </c>
      <c r="T80" s="104" t="s">
        <v>1526</v>
      </c>
    </row>
    <row r="81" spans="8:20" ht="29" x14ac:dyDescent="0.35">
      <c r="H81" s="367" t="s">
        <v>1527</v>
      </c>
      <c r="I81" s="104" t="s">
        <v>928</v>
      </c>
      <c r="J81" s="104" t="s">
        <v>931</v>
      </c>
      <c r="K81" s="106" t="s">
        <v>1528</v>
      </c>
      <c r="L81" s="106"/>
      <c r="M81" s="106"/>
      <c r="N81" s="133" t="s">
        <v>937</v>
      </c>
      <c r="O81" s="115" t="s">
        <v>825</v>
      </c>
      <c r="P81" s="115" t="s">
        <v>847</v>
      </c>
      <c r="Q81" s="367" t="b">
        <v>0</v>
      </c>
      <c r="R81" s="104" t="s">
        <v>1529</v>
      </c>
      <c r="S81" s="104" t="s">
        <v>1212</v>
      </c>
      <c r="T81" s="104" t="s">
        <v>1530</v>
      </c>
    </row>
    <row r="82" spans="8:20" ht="58" x14ac:dyDescent="0.35">
      <c r="H82" s="367" t="s">
        <v>1531</v>
      </c>
      <c r="I82" s="104" t="s">
        <v>928</v>
      </c>
      <c r="J82" s="104" t="s">
        <v>931</v>
      </c>
      <c r="K82" s="106" t="s">
        <v>1532</v>
      </c>
      <c r="L82" s="106"/>
      <c r="M82" s="106"/>
      <c r="N82" s="133" t="s">
        <v>937</v>
      </c>
      <c r="O82" s="115" t="s">
        <v>825</v>
      </c>
      <c r="P82" s="115" t="s">
        <v>847</v>
      </c>
      <c r="Q82" s="367" t="b">
        <v>0</v>
      </c>
      <c r="R82" s="104" t="s">
        <v>1529</v>
      </c>
      <c r="S82" s="104" t="s">
        <v>1212</v>
      </c>
      <c r="T82" s="104" t="s">
        <v>1530</v>
      </c>
    </row>
    <row r="83" spans="8:20" ht="29" x14ac:dyDescent="0.35">
      <c r="H83" s="376" t="s">
        <v>1846</v>
      </c>
      <c r="I83" s="104" t="s">
        <v>928</v>
      </c>
      <c r="J83" s="104" t="s">
        <v>931</v>
      </c>
      <c r="K83" s="106" t="s">
        <v>1847</v>
      </c>
      <c r="L83" s="106"/>
      <c r="M83" s="106"/>
      <c r="N83" s="133" t="s">
        <v>1848</v>
      </c>
      <c r="O83" s="115"/>
      <c r="P83" s="115"/>
      <c r="Q83" s="376" t="b">
        <v>0</v>
      </c>
      <c r="R83" s="104" t="s">
        <v>2130</v>
      </c>
      <c r="S83" s="104" t="s">
        <v>2131</v>
      </c>
      <c r="T83" s="104" t="s">
        <v>2132</v>
      </c>
    </row>
    <row r="84" spans="8:20" ht="101.5" x14ac:dyDescent="0.35">
      <c r="H84" s="367" t="s">
        <v>1533</v>
      </c>
      <c r="I84" s="104" t="s">
        <v>711</v>
      </c>
      <c r="J84" s="104" t="s">
        <v>2149</v>
      </c>
      <c r="K84" s="107" t="s">
        <v>1534</v>
      </c>
      <c r="L84" s="212"/>
      <c r="M84" s="99" t="s">
        <v>1535</v>
      </c>
      <c r="N84" s="137" t="s">
        <v>938</v>
      </c>
      <c r="O84" s="115" t="s">
        <v>825</v>
      </c>
      <c r="P84" s="115" t="s">
        <v>847</v>
      </c>
      <c r="Q84" s="367" t="b">
        <v>0</v>
      </c>
      <c r="R84" s="104" t="s">
        <v>1536</v>
      </c>
      <c r="S84" s="104" t="s">
        <v>1537</v>
      </c>
      <c r="T84" s="104" t="s">
        <v>1538</v>
      </c>
    </row>
    <row r="85" spans="8:20" ht="290" x14ac:dyDescent="0.35">
      <c r="H85" s="367" t="s">
        <v>1539</v>
      </c>
      <c r="I85" s="104" t="s">
        <v>711</v>
      </c>
      <c r="J85" s="104" t="s">
        <v>939</v>
      </c>
      <c r="K85" s="104" t="s">
        <v>1540</v>
      </c>
      <c r="L85" s="106" t="s">
        <v>1541</v>
      </c>
      <c r="M85" s="99" t="s">
        <v>1542</v>
      </c>
      <c r="N85" s="133" t="s">
        <v>940</v>
      </c>
      <c r="O85" s="115" t="s">
        <v>825</v>
      </c>
      <c r="P85" s="115" t="s">
        <v>847</v>
      </c>
      <c r="Q85" s="367" t="b">
        <v>0</v>
      </c>
      <c r="R85" s="104" t="s">
        <v>1543</v>
      </c>
      <c r="S85" s="104" t="s">
        <v>1212</v>
      </c>
      <c r="T85" s="104" t="s">
        <v>1544</v>
      </c>
    </row>
    <row r="86" spans="8:20" ht="116" x14ac:dyDescent="0.35">
      <c r="H86" s="367" t="s">
        <v>1545</v>
      </c>
      <c r="I86" s="104" t="s">
        <v>711</v>
      </c>
      <c r="J86" s="104"/>
      <c r="K86" s="104" t="s">
        <v>1546</v>
      </c>
      <c r="L86" s="102"/>
      <c r="M86" s="104"/>
      <c r="N86" s="355" t="s">
        <v>404</v>
      </c>
      <c r="O86" s="115" t="s">
        <v>825</v>
      </c>
      <c r="P86" s="115" t="s">
        <v>847</v>
      </c>
      <c r="Q86" s="367" t="b">
        <v>0</v>
      </c>
      <c r="R86" s="104" t="s">
        <v>1273</v>
      </c>
      <c r="S86" s="104" t="s">
        <v>1274</v>
      </c>
      <c r="T86" s="104" t="s">
        <v>2126</v>
      </c>
    </row>
    <row r="87" spans="8:20" ht="72.5" x14ac:dyDescent="0.35">
      <c r="H87" s="367" t="s">
        <v>1547</v>
      </c>
      <c r="I87" s="104" t="s">
        <v>711</v>
      </c>
      <c r="J87" s="118"/>
      <c r="K87" s="104" t="s">
        <v>1548</v>
      </c>
      <c r="L87" s="104"/>
      <c r="M87" s="104"/>
      <c r="N87" s="137" t="s">
        <v>938</v>
      </c>
      <c r="O87" s="115" t="s">
        <v>825</v>
      </c>
      <c r="P87" s="115" t="s">
        <v>847</v>
      </c>
      <c r="Q87" s="367" t="b">
        <v>0</v>
      </c>
      <c r="R87" s="104" t="s">
        <v>1536</v>
      </c>
      <c r="S87" s="104" t="s">
        <v>1537</v>
      </c>
      <c r="T87" s="104" t="s">
        <v>1538</v>
      </c>
    </row>
    <row r="88" spans="8:20" ht="261" x14ac:dyDescent="0.35">
      <c r="H88" s="367" t="s">
        <v>1549</v>
      </c>
      <c r="I88" s="104" t="s">
        <v>707</v>
      </c>
      <c r="J88" s="118"/>
      <c r="K88" s="107" t="s">
        <v>1550</v>
      </c>
      <c r="L88" s="107" t="s">
        <v>1551</v>
      </c>
      <c r="M88" s="99" t="s">
        <v>1552</v>
      </c>
      <c r="N88" s="345" t="s">
        <v>941</v>
      </c>
      <c r="O88" s="115" t="s">
        <v>932</v>
      </c>
      <c r="P88" s="115" t="s">
        <v>866</v>
      </c>
      <c r="Q88" s="367" t="b">
        <v>0</v>
      </c>
      <c r="R88" s="104" t="s">
        <v>1553</v>
      </c>
      <c r="S88" s="104" t="s">
        <v>1554</v>
      </c>
      <c r="T88" s="104" t="s">
        <v>1555</v>
      </c>
    </row>
    <row r="89" spans="8:20" ht="145" x14ac:dyDescent="0.35">
      <c r="H89" s="367" t="s">
        <v>1556</v>
      </c>
      <c r="I89" s="104" t="s">
        <v>115</v>
      </c>
      <c r="J89" s="104"/>
      <c r="K89" s="315" t="s">
        <v>2166</v>
      </c>
      <c r="L89" s="107" t="s">
        <v>1414</v>
      </c>
      <c r="M89" s="99" t="s">
        <v>1415</v>
      </c>
      <c r="N89" s="133" t="s">
        <v>908</v>
      </c>
      <c r="O89" s="115" t="s">
        <v>793</v>
      </c>
      <c r="P89" s="115" t="s">
        <v>866</v>
      </c>
      <c r="Q89" s="367" t="b">
        <v>0</v>
      </c>
      <c r="R89" s="104" t="s">
        <v>1416</v>
      </c>
      <c r="S89" s="104" t="s">
        <v>1395</v>
      </c>
      <c r="T89" s="104" t="s">
        <v>1417</v>
      </c>
    </row>
    <row r="90" spans="8:20" ht="116" x14ac:dyDescent="0.35">
      <c r="H90" s="367" t="s">
        <v>1557</v>
      </c>
      <c r="I90" s="104" t="s">
        <v>115</v>
      </c>
      <c r="J90" s="104"/>
      <c r="K90" s="109" t="s">
        <v>1558</v>
      </c>
      <c r="L90" s="107" t="s">
        <v>1559</v>
      </c>
      <c r="M90" s="109" t="s">
        <v>1560</v>
      </c>
      <c r="N90" s="355" t="s">
        <v>404</v>
      </c>
      <c r="O90" s="115" t="s">
        <v>781</v>
      </c>
      <c r="P90" s="115" t="s">
        <v>802</v>
      </c>
      <c r="Q90" s="367" t="b">
        <v>0</v>
      </c>
      <c r="R90" s="104" t="s">
        <v>1273</v>
      </c>
      <c r="S90" s="104" t="s">
        <v>1274</v>
      </c>
      <c r="T90" s="104" t="s">
        <v>2126</v>
      </c>
    </row>
    <row r="91" spans="8:20" ht="245.25" customHeight="1" x14ac:dyDescent="0.35">
      <c r="H91" s="367" t="s">
        <v>1561</v>
      </c>
      <c r="I91" s="104" t="s">
        <v>115</v>
      </c>
      <c r="J91" s="104"/>
      <c r="K91" s="106" t="s">
        <v>1562</v>
      </c>
      <c r="L91" s="119" t="s">
        <v>1563</v>
      </c>
      <c r="M91" s="106"/>
      <c r="N91" s="133" t="s">
        <v>942</v>
      </c>
      <c r="O91" s="115" t="s">
        <v>793</v>
      </c>
      <c r="P91" s="115" t="s">
        <v>866</v>
      </c>
      <c r="Q91" s="367" t="b">
        <v>0</v>
      </c>
      <c r="R91" s="104" t="s">
        <v>1564</v>
      </c>
      <c r="S91" s="104" t="s">
        <v>1352</v>
      </c>
      <c r="T91" s="104" t="s">
        <v>1555</v>
      </c>
    </row>
    <row r="92" spans="8:20" ht="116" x14ac:dyDescent="0.35">
      <c r="H92" s="367" t="s">
        <v>1565</v>
      </c>
      <c r="I92" s="104" t="s">
        <v>115</v>
      </c>
      <c r="J92" s="104"/>
      <c r="K92" s="106" t="s">
        <v>1566</v>
      </c>
      <c r="L92" s="119" t="s">
        <v>1567</v>
      </c>
      <c r="M92" s="106"/>
      <c r="N92" s="134" t="s">
        <v>1568</v>
      </c>
      <c r="O92" s="115" t="s">
        <v>793</v>
      </c>
      <c r="P92" s="115" t="s">
        <v>847</v>
      </c>
      <c r="Q92" s="367" t="b">
        <v>0</v>
      </c>
      <c r="R92" s="104" t="s">
        <v>1569</v>
      </c>
      <c r="S92" s="104" t="s">
        <v>1570</v>
      </c>
      <c r="T92" s="104" t="s">
        <v>1571</v>
      </c>
    </row>
    <row r="93" spans="8:20" ht="145" x14ac:dyDescent="0.35">
      <c r="H93" s="367" t="s">
        <v>1572</v>
      </c>
      <c r="I93" s="104" t="s">
        <v>115</v>
      </c>
      <c r="J93" s="104"/>
      <c r="K93" s="107" t="s">
        <v>1573</v>
      </c>
      <c r="L93" s="119" t="s">
        <v>1574</v>
      </c>
      <c r="M93" s="107"/>
      <c r="N93" s="134" t="s">
        <v>1575</v>
      </c>
      <c r="O93" s="115" t="s">
        <v>793</v>
      </c>
      <c r="P93" s="115" t="s">
        <v>866</v>
      </c>
      <c r="Q93" s="367" t="b">
        <v>0</v>
      </c>
      <c r="R93" s="104" t="s">
        <v>1576</v>
      </c>
      <c r="S93" s="104" t="s">
        <v>1428</v>
      </c>
      <c r="T93" s="104" t="s">
        <v>1577</v>
      </c>
    </row>
    <row r="94" spans="8:20" ht="115.5" customHeight="1" x14ac:dyDescent="0.35">
      <c r="H94" s="367" t="s">
        <v>1578</v>
      </c>
      <c r="I94" s="104" t="s">
        <v>115</v>
      </c>
      <c r="J94" s="104" t="s">
        <v>943</v>
      </c>
      <c r="K94" s="112" t="s">
        <v>1579</v>
      </c>
      <c r="L94" s="119" t="s">
        <v>1580</v>
      </c>
      <c r="M94" s="112"/>
      <c r="N94" s="133" t="s">
        <v>944</v>
      </c>
      <c r="O94" s="115" t="s">
        <v>781</v>
      </c>
      <c r="P94" s="115" t="s">
        <v>802</v>
      </c>
      <c r="Q94" s="367" t="b">
        <v>0</v>
      </c>
      <c r="R94" s="104" t="s">
        <v>1581</v>
      </c>
      <c r="S94" s="104" t="s">
        <v>1357</v>
      </c>
      <c r="T94" s="104" t="s">
        <v>1582</v>
      </c>
    </row>
    <row r="95" spans="8:20" ht="203" x14ac:dyDescent="0.35">
      <c r="H95" s="367" t="s">
        <v>1583</v>
      </c>
      <c r="I95" s="104" t="s">
        <v>115</v>
      </c>
      <c r="J95" s="104"/>
      <c r="K95" s="107" t="s">
        <v>1584</v>
      </c>
      <c r="L95" s="107" t="s">
        <v>1585</v>
      </c>
      <c r="M95" s="99" t="s">
        <v>1586</v>
      </c>
      <c r="N95" s="355" t="s">
        <v>404</v>
      </c>
      <c r="O95" s="115" t="s">
        <v>793</v>
      </c>
      <c r="P95" s="115" t="s">
        <v>866</v>
      </c>
      <c r="Q95" s="367" t="b">
        <v>0</v>
      </c>
      <c r="R95" s="104" t="s">
        <v>1273</v>
      </c>
      <c r="S95" s="104" t="s">
        <v>1274</v>
      </c>
      <c r="T95" s="104" t="s">
        <v>2126</v>
      </c>
    </row>
    <row r="96" spans="8:20" ht="333.5" x14ac:dyDescent="0.35">
      <c r="H96" s="367" t="s">
        <v>1587</v>
      </c>
      <c r="I96" s="104" t="s">
        <v>489</v>
      </c>
      <c r="J96" s="118"/>
      <c r="K96" s="109" t="s">
        <v>1588</v>
      </c>
      <c r="L96" s="109" t="s">
        <v>1589</v>
      </c>
      <c r="M96" s="99" t="s">
        <v>1590</v>
      </c>
      <c r="N96" s="134" t="s">
        <v>946</v>
      </c>
      <c r="O96" s="115" t="s">
        <v>945</v>
      </c>
      <c r="P96" s="115" t="s">
        <v>184</v>
      </c>
      <c r="Q96" s="367" t="b">
        <v>0</v>
      </c>
      <c r="R96" s="104" t="s">
        <v>1591</v>
      </c>
      <c r="S96" s="104" t="s">
        <v>1537</v>
      </c>
      <c r="T96" s="104" t="s">
        <v>1592</v>
      </c>
    </row>
    <row r="97" spans="8:20" ht="87" x14ac:dyDescent="0.35">
      <c r="H97" s="367" t="s">
        <v>1593</v>
      </c>
      <c r="I97" s="104" t="s">
        <v>489</v>
      </c>
      <c r="J97" s="118"/>
      <c r="K97" s="111" t="s">
        <v>1594</v>
      </c>
      <c r="L97" s="109" t="s">
        <v>1595</v>
      </c>
      <c r="M97" s="99"/>
      <c r="N97" s="133" t="s">
        <v>947</v>
      </c>
      <c r="O97" s="115" t="s">
        <v>932</v>
      </c>
      <c r="P97" s="115" t="s">
        <v>184</v>
      </c>
      <c r="Q97" s="367" t="b">
        <v>0</v>
      </c>
      <c r="R97" s="104" t="s">
        <v>1596</v>
      </c>
      <c r="S97" s="104" t="s">
        <v>1212</v>
      </c>
      <c r="T97" s="104" t="s">
        <v>1597</v>
      </c>
    </row>
    <row r="98" spans="8:20" ht="72.5" x14ac:dyDescent="0.35">
      <c r="H98" s="367" t="s">
        <v>1598</v>
      </c>
      <c r="I98" s="104" t="s">
        <v>489</v>
      </c>
      <c r="J98" s="104"/>
      <c r="K98" s="119" t="s">
        <v>1599</v>
      </c>
      <c r="L98" s="109" t="s">
        <v>1600</v>
      </c>
      <c r="M98" s="106"/>
      <c r="N98" s="323" t="s">
        <v>949</v>
      </c>
      <c r="O98" s="115" t="s">
        <v>948</v>
      </c>
      <c r="P98" s="115" t="s">
        <v>770</v>
      </c>
      <c r="Q98" s="367" t="b">
        <v>0</v>
      </c>
      <c r="R98" s="104" t="s">
        <v>1601</v>
      </c>
      <c r="S98" s="104" t="s">
        <v>1319</v>
      </c>
      <c r="T98" s="104" t="s">
        <v>1602</v>
      </c>
    </row>
    <row r="99" spans="8:20" ht="101.5" x14ac:dyDescent="0.35">
      <c r="H99" s="367" t="s">
        <v>1603</v>
      </c>
      <c r="I99" s="104" t="s">
        <v>489</v>
      </c>
      <c r="J99" s="104"/>
      <c r="K99" s="106" t="s">
        <v>1604</v>
      </c>
      <c r="L99" s="316" t="s">
        <v>1605</v>
      </c>
      <c r="M99" s="106"/>
      <c r="N99" s="133" t="s">
        <v>950</v>
      </c>
      <c r="O99" s="115" t="s">
        <v>793</v>
      </c>
      <c r="P99" s="115" t="s">
        <v>184</v>
      </c>
      <c r="Q99" s="367" t="b">
        <v>0</v>
      </c>
      <c r="R99" s="104" t="s">
        <v>1606</v>
      </c>
      <c r="S99" s="104" t="s">
        <v>1503</v>
      </c>
      <c r="T99" s="104" t="s">
        <v>1607</v>
      </c>
    </row>
    <row r="100" spans="8:20" ht="43.5" x14ac:dyDescent="0.35">
      <c r="H100" s="367" t="s">
        <v>1608</v>
      </c>
      <c r="I100" s="104" t="s">
        <v>479</v>
      </c>
      <c r="J100" s="118"/>
      <c r="K100" s="104" t="s">
        <v>1609</v>
      </c>
      <c r="L100" s="104"/>
      <c r="M100" s="104"/>
      <c r="N100" s="133" t="s">
        <v>951</v>
      </c>
      <c r="O100" s="115" t="s">
        <v>793</v>
      </c>
      <c r="P100" s="115" t="s">
        <v>770</v>
      </c>
      <c r="Q100" s="367" t="b">
        <v>0</v>
      </c>
      <c r="R100" s="104" t="s">
        <v>1610</v>
      </c>
      <c r="S100" s="104" t="s">
        <v>1212</v>
      </c>
      <c r="T100" s="104" t="s">
        <v>1611</v>
      </c>
    </row>
    <row r="101" spans="8:20" ht="29" x14ac:dyDescent="0.35">
      <c r="H101" s="367" t="s">
        <v>1612</v>
      </c>
      <c r="I101" s="104" t="s">
        <v>479</v>
      </c>
      <c r="J101" s="118"/>
      <c r="K101" s="109" t="s">
        <v>1613</v>
      </c>
      <c r="L101" s="109"/>
      <c r="M101" s="109"/>
      <c r="N101" s="133" t="s">
        <v>952</v>
      </c>
      <c r="O101" s="115" t="s">
        <v>793</v>
      </c>
      <c r="P101" s="115" t="s">
        <v>184</v>
      </c>
      <c r="Q101" s="367" t="b">
        <v>0</v>
      </c>
      <c r="R101" s="104" t="s">
        <v>1614</v>
      </c>
      <c r="S101" s="104" t="s">
        <v>1212</v>
      </c>
      <c r="T101" s="104" t="s">
        <v>1615</v>
      </c>
    </row>
    <row r="102" spans="8:20" ht="29" x14ac:dyDescent="0.35">
      <c r="H102" s="367" t="s">
        <v>1616</v>
      </c>
      <c r="I102" s="104" t="s">
        <v>124</v>
      </c>
      <c r="J102" s="118"/>
      <c r="K102" s="104" t="s">
        <v>1617</v>
      </c>
      <c r="L102" s="104"/>
      <c r="M102" s="104"/>
      <c r="N102" s="133" t="s">
        <v>953</v>
      </c>
      <c r="O102" s="115" t="s">
        <v>769</v>
      </c>
      <c r="P102" s="115" t="s">
        <v>770</v>
      </c>
      <c r="Q102" s="367" t="b">
        <v>0</v>
      </c>
      <c r="R102" s="104" t="s">
        <v>1618</v>
      </c>
      <c r="S102" s="104" t="s">
        <v>1212</v>
      </c>
      <c r="T102" s="104" t="s">
        <v>1619</v>
      </c>
    </row>
    <row r="103" spans="8:20" ht="58" x14ac:dyDescent="0.35">
      <c r="H103" s="367" t="s">
        <v>1620</v>
      </c>
      <c r="I103" s="104" t="s">
        <v>124</v>
      </c>
      <c r="J103" s="118"/>
      <c r="K103" s="109" t="s">
        <v>1621</v>
      </c>
      <c r="L103" s="104"/>
      <c r="M103" s="104"/>
      <c r="N103" s="133" t="s">
        <v>953</v>
      </c>
      <c r="O103" s="115" t="s">
        <v>769</v>
      </c>
      <c r="P103" s="115" t="s">
        <v>770</v>
      </c>
      <c r="Q103" s="367" t="b">
        <v>0</v>
      </c>
      <c r="R103" s="104" t="s">
        <v>1618</v>
      </c>
      <c r="S103" s="104" t="s">
        <v>1212</v>
      </c>
      <c r="T103" s="104" t="s">
        <v>1619</v>
      </c>
    </row>
    <row r="104" spans="8:20" ht="58" x14ac:dyDescent="0.35">
      <c r="H104" s="367" t="s">
        <v>1622</v>
      </c>
      <c r="I104" s="104" t="s">
        <v>124</v>
      </c>
      <c r="J104" s="118"/>
      <c r="K104" s="104" t="s">
        <v>1623</v>
      </c>
      <c r="L104" s="104"/>
      <c r="M104" s="104"/>
      <c r="N104" s="133" t="s">
        <v>954</v>
      </c>
      <c r="O104" s="115" t="s">
        <v>781</v>
      </c>
      <c r="P104" s="115" t="s">
        <v>802</v>
      </c>
      <c r="Q104" s="367" t="b">
        <v>0</v>
      </c>
      <c r="R104" s="104" t="s">
        <v>1624</v>
      </c>
      <c r="S104" s="104" t="s">
        <v>1212</v>
      </c>
      <c r="T104" s="104" t="s">
        <v>1625</v>
      </c>
    </row>
    <row r="105" spans="8:20" ht="145" x14ac:dyDescent="0.35">
      <c r="H105" s="367" t="s">
        <v>1626</v>
      </c>
      <c r="I105" s="104" t="s">
        <v>127</v>
      </c>
      <c r="J105" s="118"/>
      <c r="K105" s="110" t="s">
        <v>1627</v>
      </c>
      <c r="L105" s="110" t="s">
        <v>1628</v>
      </c>
      <c r="M105" s="110"/>
      <c r="N105" s="133" t="s">
        <v>956</v>
      </c>
      <c r="O105" s="115" t="s">
        <v>769</v>
      </c>
      <c r="P105" s="115" t="s">
        <v>770</v>
      </c>
      <c r="Q105" s="367" t="b">
        <v>0</v>
      </c>
      <c r="R105" s="104" t="s">
        <v>1629</v>
      </c>
      <c r="S105" s="104" t="s">
        <v>1352</v>
      </c>
      <c r="T105" s="104" t="s">
        <v>1827</v>
      </c>
    </row>
    <row r="106" spans="8:20" ht="58" x14ac:dyDescent="0.35">
      <c r="H106" s="367" t="s">
        <v>1630</v>
      </c>
      <c r="I106" s="104" t="s">
        <v>127</v>
      </c>
      <c r="J106" s="104"/>
      <c r="K106" s="111" t="s">
        <v>1631</v>
      </c>
      <c r="L106" s="111"/>
      <c r="M106" s="111"/>
      <c r="N106" s="133" t="s">
        <v>957</v>
      </c>
      <c r="O106" s="115" t="s">
        <v>769</v>
      </c>
      <c r="P106" s="115" t="s">
        <v>770</v>
      </c>
      <c r="Q106" s="367" t="b">
        <v>0</v>
      </c>
      <c r="R106" s="104" t="s">
        <v>1632</v>
      </c>
      <c r="S106" s="104" t="s">
        <v>1212</v>
      </c>
      <c r="T106" s="104" t="s">
        <v>1828</v>
      </c>
    </row>
    <row r="107" spans="8:20" ht="116" x14ac:dyDescent="0.35">
      <c r="H107" s="367" t="s">
        <v>1633</v>
      </c>
      <c r="I107" s="104" t="s">
        <v>127</v>
      </c>
      <c r="J107" s="104"/>
      <c r="K107" s="109" t="s">
        <v>1634</v>
      </c>
      <c r="L107" s="109"/>
      <c r="M107" s="99"/>
      <c r="N107" s="133" t="s">
        <v>958</v>
      </c>
      <c r="O107" s="115" t="s">
        <v>825</v>
      </c>
      <c r="P107" s="115" t="s">
        <v>184</v>
      </c>
      <c r="Q107" s="367" t="b">
        <v>0</v>
      </c>
      <c r="R107" s="104" t="s">
        <v>1635</v>
      </c>
      <c r="S107" s="104" t="s">
        <v>1636</v>
      </c>
      <c r="T107" s="104" t="s">
        <v>1829</v>
      </c>
    </row>
    <row r="108" spans="8:20" ht="159.5" x14ac:dyDescent="0.35">
      <c r="H108" s="367" t="s">
        <v>1637</v>
      </c>
      <c r="I108" s="104" t="s">
        <v>127</v>
      </c>
      <c r="J108" s="118"/>
      <c r="K108" s="109" t="s">
        <v>1638</v>
      </c>
      <c r="L108" s="109" t="s">
        <v>1639</v>
      </c>
      <c r="M108" s="109"/>
      <c r="N108" s="133" t="s">
        <v>959</v>
      </c>
      <c r="O108" s="115" t="s">
        <v>825</v>
      </c>
      <c r="P108" s="115" t="s">
        <v>847</v>
      </c>
      <c r="Q108" s="367" t="b">
        <v>0</v>
      </c>
      <c r="R108" s="104" t="s">
        <v>1640</v>
      </c>
      <c r="S108" s="104" t="s">
        <v>1452</v>
      </c>
      <c r="T108" s="104" t="s">
        <v>1830</v>
      </c>
    </row>
    <row r="109" spans="8:20" ht="377" x14ac:dyDescent="0.35">
      <c r="H109" s="367" t="s">
        <v>1641</v>
      </c>
      <c r="I109" s="104" t="s">
        <v>130</v>
      </c>
      <c r="J109" s="104"/>
      <c r="K109" s="306" t="s">
        <v>1642</v>
      </c>
      <c r="L109" s="104" t="s">
        <v>1643</v>
      </c>
      <c r="M109" s="104"/>
      <c r="N109" s="321" t="s">
        <v>960</v>
      </c>
      <c r="O109" s="115" t="s">
        <v>793</v>
      </c>
      <c r="P109" s="115" t="s">
        <v>920</v>
      </c>
      <c r="Q109" s="367" t="b">
        <v>0</v>
      </c>
      <c r="R109" s="104" t="s">
        <v>1644</v>
      </c>
      <c r="S109" s="104" t="s">
        <v>1645</v>
      </c>
      <c r="T109" s="104" t="s">
        <v>1831</v>
      </c>
    </row>
    <row r="110" spans="8:20" ht="124.5" customHeight="1" x14ac:dyDescent="0.35">
      <c r="H110" s="367" t="s">
        <v>1646</v>
      </c>
      <c r="I110" s="104" t="s">
        <v>130</v>
      </c>
      <c r="J110" s="104"/>
      <c r="K110" s="306" t="s">
        <v>1647</v>
      </c>
      <c r="L110" s="104"/>
      <c r="M110" s="104"/>
      <c r="N110" s="263" t="s">
        <v>961</v>
      </c>
      <c r="O110" s="115"/>
      <c r="P110" s="115"/>
      <c r="Q110" s="367" t="b">
        <v>0</v>
      </c>
      <c r="R110" s="104" t="s">
        <v>1832</v>
      </c>
      <c r="S110" s="104" t="s">
        <v>1212</v>
      </c>
      <c r="T110" s="104" t="s">
        <v>1833</v>
      </c>
    </row>
    <row r="111" spans="8:20" ht="109.5" customHeight="1" x14ac:dyDescent="0.35">
      <c r="H111" s="367" t="s">
        <v>1648</v>
      </c>
      <c r="I111" s="104" t="s">
        <v>133</v>
      </c>
      <c r="J111" s="104"/>
      <c r="K111" s="306" t="s">
        <v>1649</v>
      </c>
      <c r="L111" s="104" t="s">
        <v>1650</v>
      </c>
      <c r="M111" s="104"/>
      <c r="N111" s="280" t="s">
        <v>962</v>
      </c>
      <c r="O111" s="281" t="s">
        <v>924</v>
      </c>
      <c r="P111" s="281" t="s">
        <v>770</v>
      </c>
      <c r="Q111" s="367" t="b">
        <v>0</v>
      </c>
      <c r="R111" s="104" t="s">
        <v>1651</v>
      </c>
      <c r="S111" s="104" t="s">
        <v>1212</v>
      </c>
      <c r="T111" s="104" t="s">
        <v>1652</v>
      </c>
    </row>
    <row r="112" spans="8:20" ht="29" x14ac:dyDescent="0.35">
      <c r="H112" s="367" t="s">
        <v>1653</v>
      </c>
      <c r="I112" s="104" t="s">
        <v>133</v>
      </c>
      <c r="J112" s="118"/>
      <c r="K112" s="104" t="s">
        <v>1654</v>
      </c>
      <c r="L112" s="276"/>
      <c r="M112" s="104"/>
      <c r="N112" s="133" t="s">
        <v>962</v>
      </c>
      <c r="O112" s="115" t="s">
        <v>793</v>
      </c>
      <c r="P112" s="115" t="s">
        <v>770</v>
      </c>
      <c r="Q112" s="367" t="b">
        <v>0</v>
      </c>
      <c r="R112" s="104" t="s">
        <v>1651</v>
      </c>
      <c r="S112" s="104" t="s">
        <v>1212</v>
      </c>
      <c r="T112" s="104" t="s">
        <v>1652</v>
      </c>
    </row>
    <row r="113" spans="8:20" ht="87" x14ac:dyDescent="0.35">
      <c r="H113" s="367" t="s">
        <v>1655</v>
      </c>
      <c r="I113" s="104" t="s">
        <v>133</v>
      </c>
      <c r="J113" s="118"/>
      <c r="K113" s="104" t="s">
        <v>1656</v>
      </c>
      <c r="L113" s="104"/>
      <c r="M113" s="104"/>
      <c r="N113" s="133" t="s">
        <v>963</v>
      </c>
      <c r="O113" s="115" t="s">
        <v>793</v>
      </c>
      <c r="P113" s="115" t="s">
        <v>770</v>
      </c>
      <c r="Q113" s="367" t="b">
        <v>0</v>
      </c>
      <c r="R113" s="104" t="s">
        <v>1657</v>
      </c>
      <c r="S113" s="104" t="s">
        <v>1428</v>
      </c>
      <c r="T113" s="104" t="s">
        <v>1834</v>
      </c>
    </row>
    <row r="114" spans="8:20" ht="116" x14ac:dyDescent="0.35">
      <c r="H114" s="367" t="s">
        <v>1658</v>
      </c>
      <c r="I114" s="104" t="s">
        <v>133</v>
      </c>
      <c r="J114" s="120"/>
      <c r="K114" s="104" t="s">
        <v>1659</v>
      </c>
      <c r="L114" s="104" t="s">
        <v>1660</v>
      </c>
      <c r="M114" s="104"/>
      <c r="N114" s="133" t="s">
        <v>964</v>
      </c>
      <c r="O114" s="115" t="s">
        <v>781</v>
      </c>
      <c r="P114" s="115" t="s">
        <v>847</v>
      </c>
      <c r="Q114" s="367" t="b">
        <v>0</v>
      </c>
      <c r="R114" s="104" t="s">
        <v>1661</v>
      </c>
      <c r="S114" s="104" t="s">
        <v>1212</v>
      </c>
      <c r="T114" s="104" t="s">
        <v>1826</v>
      </c>
    </row>
    <row r="115" spans="8:20" ht="333.5" x14ac:dyDescent="0.35">
      <c r="H115" s="367" t="s">
        <v>1662</v>
      </c>
      <c r="I115" s="104" t="s">
        <v>708</v>
      </c>
      <c r="J115" s="104"/>
      <c r="K115" s="99" t="s">
        <v>1663</v>
      </c>
      <c r="L115" s="99" t="s">
        <v>1664</v>
      </c>
      <c r="M115" s="99"/>
      <c r="N115" s="322" t="s">
        <v>965</v>
      </c>
      <c r="O115" s="115" t="s">
        <v>793</v>
      </c>
      <c r="P115" s="115" t="s">
        <v>770</v>
      </c>
      <c r="Q115" s="367" t="b">
        <v>0</v>
      </c>
      <c r="R115" s="104" t="s">
        <v>1665</v>
      </c>
      <c r="S115" s="104" t="s">
        <v>1666</v>
      </c>
      <c r="T115" s="104" t="s">
        <v>1835</v>
      </c>
    </row>
    <row r="116" spans="8:20" ht="333.5" x14ac:dyDescent="0.35">
      <c r="H116" s="367" t="s">
        <v>1667</v>
      </c>
      <c r="I116" s="104" t="s">
        <v>708</v>
      </c>
      <c r="J116" s="117"/>
      <c r="K116" s="109" t="s">
        <v>1668</v>
      </c>
      <c r="L116" s="109" t="s">
        <v>1669</v>
      </c>
      <c r="M116" s="109"/>
      <c r="N116" s="322" t="s">
        <v>965</v>
      </c>
      <c r="O116" s="115" t="s">
        <v>966</v>
      </c>
      <c r="P116" s="115" t="s">
        <v>770</v>
      </c>
      <c r="Q116" s="367" t="b">
        <v>0</v>
      </c>
      <c r="R116" s="104" t="s">
        <v>1665</v>
      </c>
      <c r="S116" s="104" t="s">
        <v>1666</v>
      </c>
      <c r="T116" s="104" t="s">
        <v>1835</v>
      </c>
    </row>
    <row r="117" spans="8:20" ht="116" x14ac:dyDescent="0.35">
      <c r="H117" s="367" t="s">
        <v>1670</v>
      </c>
      <c r="I117" s="104" t="s">
        <v>139</v>
      </c>
      <c r="J117" s="118"/>
      <c r="K117" s="104" t="s">
        <v>1671</v>
      </c>
      <c r="L117" s="104" t="s">
        <v>1672</v>
      </c>
      <c r="M117" s="104"/>
      <c r="N117" s="322" t="s">
        <v>967</v>
      </c>
      <c r="O117" s="115" t="s">
        <v>966</v>
      </c>
      <c r="P117" s="115" t="s">
        <v>770</v>
      </c>
      <c r="Q117" s="367" t="b">
        <v>0</v>
      </c>
      <c r="R117" s="104" t="s">
        <v>1673</v>
      </c>
      <c r="S117" s="104" t="s">
        <v>1212</v>
      </c>
      <c r="T117" s="104" t="s">
        <v>1836</v>
      </c>
    </row>
    <row r="118" spans="8:20" ht="29" x14ac:dyDescent="0.35">
      <c r="H118" s="367" t="s">
        <v>1674</v>
      </c>
      <c r="I118" s="104" t="s">
        <v>139</v>
      </c>
      <c r="J118" s="118"/>
      <c r="K118" s="104" t="s">
        <v>1675</v>
      </c>
      <c r="L118" s="104"/>
      <c r="M118" s="104"/>
      <c r="N118" s="323" t="s">
        <v>968</v>
      </c>
      <c r="O118" s="115"/>
      <c r="P118" s="115"/>
      <c r="Q118" s="367" t="b">
        <v>0</v>
      </c>
      <c r="R118" s="104" t="s">
        <v>1837</v>
      </c>
      <c r="S118" s="104" t="s">
        <v>1212</v>
      </c>
      <c r="T118" s="104" t="s">
        <v>1838</v>
      </c>
    </row>
    <row r="119" spans="8:20" ht="29" x14ac:dyDescent="0.35">
      <c r="H119" s="367" t="s">
        <v>1676</v>
      </c>
      <c r="I119" s="104" t="s">
        <v>139</v>
      </c>
      <c r="J119" s="118"/>
      <c r="K119" s="104" t="s">
        <v>2137</v>
      </c>
      <c r="L119" s="104"/>
      <c r="M119" s="104"/>
      <c r="N119" s="323" t="s">
        <v>969</v>
      </c>
      <c r="O119" s="115"/>
      <c r="P119" s="115"/>
      <c r="Q119" s="367" t="b">
        <v>0</v>
      </c>
      <c r="R119" s="104" t="s">
        <v>1839</v>
      </c>
      <c r="S119" s="104" t="s">
        <v>1212</v>
      </c>
      <c r="T119" s="104" t="s">
        <v>1840</v>
      </c>
    </row>
    <row r="120" spans="8:20" ht="217.5" x14ac:dyDescent="0.35">
      <c r="H120" s="317" t="s">
        <v>1677</v>
      </c>
      <c r="I120" s="306" t="s">
        <v>142</v>
      </c>
      <c r="J120" s="284"/>
      <c r="K120" s="306" t="s">
        <v>1678</v>
      </c>
      <c r="L120" s="276" t="s">
        <v>1679</v>
      </c>
      <c r="M120" s="275"/>
      <c r="N120" s="282" t="s">
        <v>971</v>
      </c>
      <c r="O120" s="281" t="s">
        <v>970</v>
      </c>
      <c r="P120" s="281" t="s">
        <v>770</v>
      </c>
      <c r="Q120" s="283" t="b">
        <v>0</v>
      </c>
      <c r="R120" s="104" t="s">
        <v>1680</v>
      </c>
      <c r="S120" s="104" t="s">
        <v>1681</v>
      </c>
      <c r="T120" s="104" t="s">
        <v>1841</v>
      </c>
    </row>
    <row r="121" spans="8:20" ht="58" x14ac:dyDescent="0.35">
      <c r="H121" s="317" t="s">
        <v>1682</v>
      </c>
      <c r="I121" s="306" t="s">
        <v>142</v>
      </c>
      <c r="J121" s="318"/>
      <c r="K121" s="306" t="s">
        <v>1683</v>
      </c>
      <c r="L121" s="275"/>
      <c r="M121" s="275"/>
      <c r="N121" s="282" t="s">
        <v>973</v>
      </c>
      <c r="O121" s="281" t="s">
        <v>972</v>
      </c>
      <c r="P121" s="281" t="s">
        <v>770</v>
      </c>
      <c r="Q121" s="283" t="b">
        <v>0</v>
      </c>
      <c r="R121" s="104" t="s">
        <v>1684</v>
      </c>
      <c r="S121" s="104" t="s">
        <v>1319</v>
      </c>
      <c r="T121" s="104" t="s">
        <v>1685</v>
      </c>
    </row>
    <row r="122" spans="8:20" ht="217.5" x14ac:dyDescent="0.35">
      <c r="H122" s="367" t="s">
        <v>1686</v>
      </c>
      <c r="I122" s="104" t="s">
        <v>142</v>
      </c>
      <c r="J122" s="104"/>
      <c r="K122" s="104" t="s">
        <v>1687</v>
      </c>
      <c r="L122" s="104"/>
      <c r="M122" s="104"/>
      <c r="N122" s="133" t="s">
        <v>974</v>
      </c>
      <c r="O122" s="115" t="s">
        <v>825</v>
      </c>
      <c r="P122" s="115" t="s">
        <v>184</v>
      </c>
      <c r="Q122" s="367" t="b">
        <v>0</v>
      </c>
      <c r="R122" s="104" t="s">
        <v>1688</v>
      </c>
      <c r="S122" s="104" t="s">
        <v>1689</v>
      </c>
      <c r="T122" s="104" t="s">
        <v>1841</v>
      </c>
    </row>
    <row r="123" spans="8:20" ht="217.5" x14ac:dyDescent="0.35">
      <c r="H123" s="367" t="s">
        <v>1690</v>
      </c>
      <c r="I123" s="104" t="s">
        <v>142</v>
      </c>
      <c r="J123" s="118"/>
      <c r="K123" s="109" t="s">
        <v>1691</v>
      </c>
      <c r="L123" s="109" t="s">
        <v>1692</v>
      </c>
      <c r="M123" s="109"/>
      <c r="N123" s="263" t="s">
        <v>974</v>
      </c>
      <c r="O123" s="115" t="s">
        <v>966</v>
      </c>
      <c r="P123" s="115" t="s">
        <v>770</v>
      </c>
      <c r="Q123" s="367" t="b">
        <v>0</v>
      </c>
      <c r="R123" s="104" t="s">
        <v>1688</v>
      </c>
      <c r="S123" s="104" t="s">
        <v>1689</v>
      </c>
      <c r="T123" s="104" t="s">
        <v>1841</v>
      </c>
    </row>
    <row r="124" spans="8:20" ht="246.5" x14ac:dyDescent="0.35">
      <c r="H124" s="367" t="s">
        <v>1693</v>
      </c>
      <c r="I124" s="104" t="s">
        <v>509</v>
      </c>
      <c r="J124" s="104"/>
      <c r="K124" s="109" t="s">
        <v>2138</v>
      </c>
      <c r="L124" s="109" t="s">
        <v>1694</v>
      </c>
      <c r="M124" s="99" t="s">
        <v>1282</v>
      </c>
      <c r="N124" s="133" t="s">
        <v>2139</v>
      </c>
      <c r="O124" s="115" t="s">
        <v>975</v>
      </c>
      <c r="P124" s="115" t="s">
        <v>770</v>
      </c>
      <c r="Q124" s="367" t="b">
        <v>0</v>
      </c>
      <c r="R124" s="104" t="s">
        <v>2140</v>
      </c>
      <c r="S124" s="104" t="s">
        <v>2141</v>
      </c>
      <c r="T124" s="104" t="s">
        <v>2142</v>
      </c>
    </row>
    <row r="125" spans="8:20" ht="116" x14ac:dyDescent="0.35">
      <c r="H125" s="367" t="s">
        <v>1695</v>
      </c>
      <c r="I125" s="104" t="s">
        <v>648</v>
      </c>
      <c r="J125" s="104"/>
      <c r="K125" s="109" t="s">
        <v>1696</v>
      </c>
      <c r="L125" s="107"/>
      <c r="M125" s="109"/>
      <c r="N125" s="134" t="s">
        <v>976</v>
      </c>
      <c r="O125" s="115" t="s">
        <v>825</v>
      </c>
      <c r="P125" s="115" t="s">
        <v>184</v>
      </c>
      <c r="Q125" s="367" t="b">
        <v>0</v>
      </c>
      <c r="R125" s="104" t="s">
        <v>1697</v>
      </c>
      <c r="S125" s="104" t="s">
        <v>1698</v>
      </c>
      <c r="T125" s="104" t="s">
        <v>1699</v>
      </c>
    </row>
    <row r="126" spans="8:20" ht="116" x14ac:dyDescent="0.35">
      <c r="H126" s="367" t="s">
        <v>1700</v>
      </c>
      <c r="I126" s="104" t="s">
        <v>648</v>
      </c>
      <c r="J126" s="118"/>
      <c r="K126" s="111" t="s">
        <v>1701</v>
      </c>
      <c r="L126" s="111"/>
      <c r="M126" s="99" t="s">
        <v>1415</v>
      </c>
      <c r="N126" s="134" t="s">
        <v>976</v>
      </c>
      <c r="O126" s="115" t="s">
        <v>825</v>
      </c>
      <c r="P126" s="115" t="s">
        <v>770</v>
      </c>
      <c r="Q126" s="367" t="b">
        <v>0</v>
      </c>
      <c r="R126" s="104" t="s">
        <v>1697</v>
      </c>
      <c r="S126" s="104" t="s">
        <v>1698</v>
      </c>
      <c r="T126" s="104" t="s">
        <v>1699</v>
      </c>
    </row>
    <row r="127" spans="8:20" ht="116" x14ac:dyDescent="0.35">
      <c r="H127" s="367" t="s">
        <v>1702</v>
      </c>
      <c r="I127" s="104" t="s">
        <v>648</v>
      </c>
      <c r="J127" s="118"/>
      <c r="K127" s="109" t="s">
        <v>1703</v>
      </c>
      <c r="L127" s="109" t="s">
        <v>1704</v>
      </c>
      <c r="M127" s="99" t="s">
        <v>1415</v>
      </c>
      <c r="N127" s="133" t="s">
        <v>977</v>
      </c>
      <c r="O127" s="115" t="s">
        <v>825</v>
      </c>
      <c r="P127" s="115" t="s">
        <v>839</v>
      </c>
      <c r="Q127" s="367" t="b">
        <v>0</v>
      </c>
      <c r="R127" s="104" t="s">
        <v>1705</v>
      </c>
      <c r="S127" s="104" t="s">
        <v>1706</v>
      </c>
      <c r="T127" s="104" t="s">
        <v>1707</v>
      </c>
    </row>
    <row r="128" spans="8:20" ht="130.5" x14ac:dyDescent="0.35">
      <c r="H128" s="367" t="s">
        <v>1708</v>
      </c>
      <c r="I128" s="104" t="s">
        <v>648</v>
      </c>
      <c r="J128" s="120"/>
      <c r="K128" s="109" t="s">
        <v>1709</v>
      </c>
      <c r="L128" s="109" t="s">
        <v>1710</v>
      </c>
      <c r="M128" s="109"/>
      <c r="N128" s="133" t="s">
        <v>978</v>
      </c>
      <c r="O128" s="115" t="s">
        <v>781</v>
      </c>
      <c r="P128" s="115" t="s">
        <v>847</v>
      </c>
      <c r="Q128" s="367" t="b">
        <v>0</v>
      </c>
      <c r="R128" s="104" t="s">
        <v>1711</v>
      </c>
      <c r="S128" s="104" t="s">
        <v>1212</v>
      </c>
      <c r="T128" s="104" t="s">
        <v>1712</v>
      </c>
    </row>
    <row r="129" spans="8:20" ht="43.5" x14ac:dyDescent="0.35">
      <c r="H129" s="367" t="s">
        <v>1713</v>
      </c>
      <c r="I129" s="104" t="s">
        <v>648</v>
      </c>
      <c r="J129" s="120"/>
      <c r="K129" s="109" t="s">
        <v>1714</v>
      </c>
      <c r="L129" s="109"/>
      <c r="M129" s="109"/>
      <c r="N129" s="133" t="s">
        <v>979</v>
      </c>
      <c r="O129" s="115"/>
      <c r="P129" s="115"/>
      <c r="Q129" s="367" t="b">
        <v>0</v>
      </c>
      <c r="R129" s="104" t="s">
        <v>1842</v>
      </c>
      <c r="S129" s="104" t="s">
        <v>1212</v>
      </c>
      <c r="T129" s="104" t="s">
        <v>2150</v>
      </c>
    </row>
    <row r="130" spans="8:20" ht="116" x14ac:dyDescent="0.35">
      <c r="H130" s="367" t="s">
        <v>1715</v>
      </c>
      <c r="I130" s="104" t="s">
        <v>151</v>
      </c>
      <c r="J130" s="104"/>
      <c r="K130" s="104" t="s">
        <v>1716</v>
      </c>
      <c r="L130" s="104" t="s">
        <v>1717</v>
      </c>
      <c r="M130" s="104"/>
      <c r="N130" s="133" t="s">
        <v>980</v>
      </c>
      <c r="O130" s="115" t="s">
        <v>769</v>
      </c>
      <c r="P130" s="115" t="s">
        <v>770</v>
      </c>
      <c r="Q130" s="367" t="b">
        <v>0</v>
      </c>
      <c r="R130" s="104" t="s">
        <v>1718</v>
      </c>
      <c r="S130" s="104" t="s">
        <v>1212</v>
      </c>
      <c r="T130" s="104" t="s">
        <v>1719</v>
      </c>
    </row>
    <row r="131" spans="8:20" ht="87" x14ac:dyDescent="0.35">
      <c r="H131" s="367" t="s">
        <v>1720</v>
      </c>
      <c r="I131" s="104" t="s">
        <v>151</v>
      </c>
      <c r="J131" s="118"/>
      <c r="K131" s="104" t="s">
        <v>1721</v>
      </c>
      <c r="L131" s="104"/>
      <c r="M131" s="104"/>
      <c r="N131" s="321" t="s">
        <v>981</v>
      </c>
      <c r="O131" s="115" t="s">
        <v>781</v>
      </c>
      <c r="P131" s="115" t="s">
        <v>802</v>
      </c>
      <c r="Q131" s="367" t="b">
        <v>0</v>
      </c>
      <c r="R131" s="104" t="s">
        <v>1722</v>
      </c>
      <c r="S131" s="104" t="s">
        <v>1723</v>
      </c>
      <c r="T131" s="104" t="s">
        <v>1724</v>
      </c>
    </row>
    <row r="132" spans="8:20" ht="72.5" x14ac:dyDescent="0.35">
      <c r="H132" s="367" t="s">
        <v>1725</v>
      </c>
      <c r="I132" s="104" t="s">
        <v>151</v>
      </c>
      <c r="J132" s="109"/>
      <c r="K132" s="104" t="s">
        <v>1726</v>
      </c>
      <c r="L132" s="104"/>
      <c r="M132" s="104"/>
      <c r="N132" s="321" t="s">
        <v>982</v>
      </c>
      <c r="O132" s="115" t="s">
        <v>781</v>
      </c>
      <c r="P132" s="115" t="s">
        <v>802</v>
      </c>
      <c r="Q132" s="367" t="b">
        <v>0</v>
      </c>
      <c r="R132" s="104" t="s">
        <v>1727</v>
      </c>
      <c r="S132" s="104" t="s">
        <v>1723</v>
      </c>
      <c r="T132" s="104" t="s">
        <v>1728</v>
      </c>
    </row>
    <row r="133" spans="8:20" ht="87" x14ac:dyDescent="0.35">
      <c r="H133" s="367" t="s">
        <v>1729</v>
      </c>
      <c r="I133" s="104" t="s">
        <v>151</v>
      </c>
      <c r="J133" s="109"/>
      <c r="K133" s="104" t="s">
        <v>1730</v>
      </c>
      <c r="L133" s="104"/>
      <c r="M133" s="104"/>
      <c r="N133" s="104" t="s">
        <v>983</v>
      </c>
      <c r="O133" s="115" t="s">
        <v>781</v>
      </c>
      <c r="P133" s="115"/>
      <c r="Q133" s="367" t="b">
        <v>0</v>
      </c>
      <c r="R133" s="104" t="s">
        <v>1843</v>
      </c>
      <c r="S133" s="104" t="s">
        <v>1824</v>
      </c>
      <c r="T133" s="104" t="s">
        <v>1844</v>
      </c>
    </row>
    <row r="134" spans="8:20" ht="43.5" x14ac:dyDescent="0.35">
      <c r="H134" s="367" t="s">
        <v>1731</v>
      </c>
      <c r="I134" s="104" t="s">
        <v>984</v>
      </c>
      <c r="J134" s="121"/>
      <c r="K134" s="113" t="s">
        <v>1732</v>
      </c>
      <c r="L134" s="113"/>
      <c r="M134" s="113"/>
      <c r="N134" s="138" t="s">
        <v>540</v>
      </c>
      <c r="O134" s="115" t="s">
        <v>932</v>
      </c>
      <c r="P134" s="115" t="s">
        <v>232</v>
      </c>
      <c r="Q134" s="367" t="b">
        <v>0</v>
      </c>
      <c r="R134" s="104" t="s">
        <v>1733</v>
      </c>
      <c r="S134" s="104" t="s">
        <v>1212</v>
      </c>
      <c r="T134" s="104" t="s">
        <v>1734</v>
      </c>
    </row>
    <row r="135" spans="8:20" ht="72.5" x14ac:dyDescent="0.35">
      <c r="H135" s="367" t="s">
        <v>1735</v>
      </c>
      <c r="I135" s="104" t="s">
        <v>984</v>
      </c>
      <c r="J135" s="121"/>
      <c r="K135" s="113" t="s">
        <v>1736</v>
      </c>
      <c r="L135" s="113"/>
      <c r="M135" s="113"/>
      <c r="N135" s="138" t="s">
        <v>540</v>
      </c>
      <c r="O135" s="115" t="s">
        <v>932</v>
      </c>
      <c r="P135" s="115" t="s">
        <v>985</v>
      </c>
      <c r="Q135" s="367" t="b">
        <v>0</v>
      </c>
      <c r="R135" s="104" t="s">
        <v>1733</v>
      </c>
      <c r="S135" s="104" t="s">
        <v>1212</v>
      </c>
      <c r="T135" s="104" t="s">
        <v>1734</v>
      </c>
    </row>
    <row r="136" spans="8:20" ht="43.5" x14ac:dyDescent="0.35">
      <c r="H136" s="367" t="s">
        <v>1737</v>
      </c>
      <c r="I136" s="104" t="s">
        <v>984</v>
      </c>
      <c r="J136" s="121"/>
      <c r="K136" s="113" t="s">
        <v>1738</v>
      </c>
      <c r="L136" s="113"/>
      <c r="M136" s="113"/>
      <c r="N136" s="138" t="s">
        <v>540</v>
      </c>
      <c r="O136" s="115" t="s">
        <v>932</v>
      </c>
      <c r="P136" s="115" t="s">
        <v>232</v>
      </c>
      <c r="Q136" s="367" t="b">
        <v>0</v>
      </c>
      <c r="R136" s="104" t="s">
        <v>1733</v>
      </c>
      <c r="S136" s="104" t="s">
        <v>1212</v>
      </c>
      <c r="T136" s="104" t="s">
        <v>1734</v>
      </c>
    </row>
    <row r="137" spans="8:20" ht="72.5" x14ac:dyDescent="0.35">
      <c r="H137" s="367" t="s">
        <v>1739</v>
      </c>
      <c r="I137" s="104" t="s">
        <v>984</v>
      </c>
      <c r="J137" s="121"/>
      <c r="K137" s="113" t="s">
        <v>1740</v>
      </c>
      <c r="L137" s="113"/>
      <c r="M137" s="113"/>
      <c r="N137" s="138" t="s">
        <v>540</v>
      </c>
      <c r="O137" s="115" t="s">
        <v>793</v>
      </c>
      <c r="P137" s="115" t="s">
        <v>985</v>
      </c>
      <c r="Q137" s="367" t="b">
        <v>0</v>
      </c>
      <c r="R137" s="104" t="s">
        <v>1733</v>
      </c>
      <c r="S137" s="104" t="s">
        <v>1212</v>
      </c>
      <c r="T137" s="104" t="s">
        <v>1734</v>
      </c>
    </row>
    <row r="138" spans="8:20" ht="43.5" x14ac:dyDescent="0.35">
      <c r="H138" s="367" t="s">
        <v>1741</v>
      </c>
      <c r="I138" s="104" t="s">
        <v>984</v>
      </c>
      <c r="J138" s="121"/>
      <c r="K138" s="113" t="s">
        <v>1742</v>
      </c>
      <c r="L138" s="113"/>
      <c r="M138" s="113"/>
      <c r="N138" s="138" t="s">
        <v>986</v>
      </c>
      <c r="O138" s="115" t="s">
        <v>825</v>
      </c>
      <c r="P138" s="115" t="s">
        <v>232</v>
      </c>
      <c r="Q138" s="367" t="b">
        <v>0</v>
      </c>
      <c r="R138" s="104" t="s">
        <v>1743</v>
      </c>
      <c r="S138" s="104" t="s">
        <v>1212</v>
      </c>
      <c r="T138" s="104" t="s">
        <v>1744</v>
      </c>
    </row>
    <row r="139" spans="8:20" ht="101.5" x14ac:dyDescent="0.35">
      <c r="H139" s="367" t="s">
        <v>1745</v>
      </c>
      <c r="I139" s="104" t="s">
        <v>984</v>
      </c>
      <c r="J139" s="121"/>
      <c r="K139" s="113" t="s">
        <v>1746</v>
      </c>
      <c r="L139" s="113"/>
      <c r="M139" s="113"/>
      <c r="N139" s="138" t="s">
        <v>986</v>
      </c>
      <c r="O139" s="115" t="s">
        <v>825</v>
      </c>
      <c r="P139" s="115" t="s">
        <v>985</v>
      </c>
      <c r="Q139" s="367" t="b">
        <v>0</v>
      </c>
      <c r="R139" s="104" t="s">
        <v>1743</v>
      </c>
      <c r="S139" s="104" t="s">
        <v>1212</v>
      </c>
      <c r="T139" s="104" t="s">
        <v>1744</v>
      </c>
    </row>
    <row r="140" spans="8:20" ht="43.5" x14ac:dyDescent="0.35">
      <c r="H140" s="367" t="s">
        <v>1747</v>
      </c>
      <c r="I140" s="104" t="s">
        <v>984</v>
      </c>
      <c r="J140" s="121"/>
      <c r="K140" s="113" t="s">
        <v>1748</v>
      </c>
      <c r="L140" s="113"/>
      <c r="M140" s="113"/>
      <c r="N140" s="138" t="s">
        <v>540</v>
      </c>
      <c r="O140" s="115" t="s">
        <v>825</v>
      </c>
      <c r="P140" s="115" t="s">
        <v>232</v>
      </c>
      <c r="Q140" s="367" t="b">
        <v>0</v>
      </c>
      <c r="R140" s="104" t="s">
        <v>1733</v>
      </c>
      <c r="S140" s="104" t="s">
        <v>1212</v>
      </c>
      <c r="T140" s="104" t="s">
        <v>1734</v>
      </c>
    </row>
    <row r="141" spans="8:20" ht="29" x14ac:dyDescent="0.35">
      <c r="H141" s="367" t="s">
        <v>1749</v>
      </c>
      <c r="I141" s="104" t="s">
        <v>984</v>
      </c>
      <c r="J141" s="121"/>
      <c r="K141" s="113" t="s">
        <v>1750</v>
      </c>
      <c r="L141" s="113"/>
      <c r="M141" s="113"/>
      <c r="N141" s="138" t="s">
        <v>987</v>
      </c>
      <c r="O141" s="115" t="s">
        <v>775</v>
      </c>
      <c r="P141" s="115" t="s">
        <v>232</v>
      </c>
      <c r="Q141" s="367" t="b">
        <v>0</v>
      </c>
      <c r="R141" s="104" t="s">
        <v>1751</v>
      </c>
      <c r="S141" s="104" t="s">
        <v>1212</v>
      </c>
      <c r="T141" s="104" t="s">
        <v>1752</v>
      </c>
    </row>
    <row r="142" spans="8:20" ht="43.5" x14ac:dyDescent="0.35">
      <c r="H142" s="367" t="s">
        <v>1753</v>
      </c>
      <c r="I142" s="104" t="s">
        <v>984</v>
      </c>
      <c r="J142" s="121"/>
      <c r="K142" s="113" t="s">
        <v>1754</v>
      </c>
      <c r="L142" s="113"/>
      <c r="M142" s="113"/>
      <c r="N142" s="138" t="s">
        <v>988</v>
      </c>
      <c r="O142" s="115" t="s">
        <v>825</v>
      </c>
      <c r="P142" s="115" t="s">
        <v>232</v>
      </c>
      <c r="Q142" s="367" t="b">
        <v>0</v>
      </c>
      <c r="R142" s="104" t="s">
        <v>1755</v>
      </c>
      <c r="S142" s="104" t="s">
        <v>1212</v>
      </c>
      <c r="T142" s="104" t="s">
        <v>2135</v>
      </c>
    </row>
    <row r="143" spans="8:20" ht="43.5" x14ac:dyDescent="0.35">
      <c r="H143" s="367" t="s">
        <v>1756</v>
      </c>
      <c r="I143" s="104" t="s">
        <v>984</v>
      </c>
      <c r="J143" s="121"/>
      <c r="K143" s="113" t="s">
        <v>1757</v>
      </c>
      <c r="L143" s="113"/>
      <c r="M143" s="113"/>
      <c r="N143" s="138" t="s">
        <v>989</v>
      </c>
      <c r="O143" s="115" t="s">
        <v>825</v>
      </c>
      <c r="P143" s="115" t="s">
        <v>232</v>
      </c>
      <c r="Q143" s="367" t="b">
        <v>0</v>
      </c>
      <c r="R143" s="104" t="s">
        <v>1758</v>
      </c>
      <c r="S143" s="104" t="s">
        <v>1212</v>
      </c>
      <c r="T143" s="104" t="s">
        <v>1759</v>
      </c>
    </row>
    <row r="144" spans="8:20" ht="72.5" x14ac:dyDescent="0.35">
      <c r="H144" s="367" t="s">
        <v>1760</v>
      </c>
      <c r="I144" s="104" t="s">
        <v>984</v>
      </c>
      <c r="J144" s="121"/>
      <c r="K144" s="113" t="s">
        <v>1761</v>
      </c>
      <c r="L144" s="113"/>
      <c r="M144" s="113"/>
      <c r="N144" s="138" t="s">
        <v>989</v>
      </c>
      <c r="O144" s="115" t="s">
        <v>825</v>
      </c>
      <c r="P144" s="115" t="s">
        <v>985</v>
      </c>
      <c r="Q144" s="367" t="b">
        <v>0</v>
      </c>
      <c r="R144" s="104" t="s">
        <v>1758</v>
      </c>
      <c r="S144" s="104" t="s">
        <v>1212</v>
      </c>
      <c r="T144" s="104" t="s">
        <v>1759</v>
      </c>
    </row>
    <row r="145" spans="8:20" ht="29" x14ac:dyDescent="0.35">
      <c r="H145" s="367" t="s">
        <v>1762</v>
      </c>
      <c r="I145" s="104" t="s">
        <v>984</v>
      </c>
      <c r="J145" s="121"/>
      <c r="K145" s="113" t="s">
        <v>1763</v>
      </c>
      <c r="L145" s="113"/>
      <c r="M145" s="113"/>
      <c r="N145" s="138" t="s">
        <v>990</v>
      </c>
      <c r="O145" s="115" t="s">
        <v>825</v>
      </c>
      <c r="P145" s="115" t="s">
        <v>232</v>
      </c>
      <c r="Q145" s="367" t="b">
        <v>0</v>
      </c>
      <c r="R145" s="104" t="s">
        <v>1764</v>
      </c>
      <c r="S145" s="104" t="s">
        <v>1212</v>
      </c>
      <c r="T145" s="104" t="s">
        <v>1765</v>
      </c>
    </row>
    <row r="146" spans="8:20" ht="72.5" x14ac:dyDescent="0.35">
      <c r="H146" s="367" t="s">
        <v>1766</v>
      </c>
      <c r="I146" s="104" t="s">
        <v>984</v>
      </c>
      <c r="J146" s="113"/>
      <c r="K146" s="113" t="s">
        <v>1767</v>
      </c>
      <c r="L146" s="113"/>
      <c r="M146" s="113"/>
      <c r="N146" s="138" t="s">
        <v>990</v>
      </c>
      <c r="O146" s="115" t="s">
        <v>932</v>
      </c>
      <c r="P146" s="115" t="s">
        <v>985</v>
      </c>
      <c r="Q146" s="367" t="b">
        <v>0</v>
      </c>
      <c r="R146" s="104" t="s">
        <v>1764</v>
      </c>
      <c r="S146" s="104" t="s">
        <v>1212</v>
      </c>
      <c r="T146" s="104" t="s">
        <v>1765</v>
      </c>
    </row>
    <row r="147" spans="8:20" x14ac:dyDescent="0.35">
      <c r="P147" s="103"/>
    </row>
    <row r="148" spans="8:20" x14ac:dyDescent="0.35">
      <c r="P148" s="103"/>
    </row>
    <row r="149" spans="8:20" x14ac:dyDescent="0.35">
      <c r="P149" s="103"/>
    </row>
  </sheetData>
  <autoFilter ref="H2:U146" xr:uid="{40FFE422-BFA6-48C2-935E-D7A0148D5801}"/>
  <sortState xmlns:xlrd2="http://schemas.microsoft.com/office/spreadsheetml/2017/richdata2" ref="B5:C12">
    <sortCondition ref="B5:B12"/>
  </sortState>
  <dataValidations count="1">
    <dataValidation type="list" allowBlank="1" showInputMessage="1" showErrorMessage="1" sqref="F3:F26" xr:uid="{B7E5CF8B-53F2-495F-89BF-E09DDE52F925}">
      <formula1>lstESRTypes</formula1>
    </dataValidation>
  </dataValidations>
  <hyperlinks>
    <hyperlink ref="L120" r:id="rId1" xr:uid="{1F736C29-5F5F-4F84-8364-F333C80888F4}"/>
  </hyperlinks>
  <pageMargins left="0.7" right="0.7" top="0.75" bottom="0.75" header="0.3" footer="0.3"/>
  <pageSetup paperSize="9" orientation="portrait" r:id="rId2"/>
  <headerFooter>
    <oddHeader>&amp;C&amp;"Calibri"&amp;10&amp;K000000OFFICIAL&amp;1#</oddHeader>
  </headerFooter>
  <drawing r:id="rId3"/>
  <legacyDrawing r:id="rId4"/>
  <mc:AlternateContent xmlns:mc="http://schemas.openxmlformats.org/markup-compatibility/2006">
    <mc:Choice Requires="x14">
      <controls>
        <mc:AlternateContent xmlns:mc="http://schemas.openxmlformats.org/markup-compatibility/2006">
          <mc:Choice Requires="x14">
            <control shapeId="119809" r:id="rId5" name="Button 1">
              <controlPr defaultSize="0" print="0" autoFill="0" autoPict="0" macro="[0]!ValidateActionLogic">
                <anchor moveWithCells="1" sizeWithCells="1">
                  <from>
                    <xdr:col>16</xdr:col>
                    <xdr:colOff>241300</xdr:colOff>
                    <xdr:row>0</xdr:row>
                    <xdr:rowOff>190500</xdr:rowOff>
                  </from>
                  <to>
                    <xdr:col>17</xdr:col>
                    <xdr:colOff>241300</xdr:colOff>
                    <xdr:row>0</xdr:row>
                    <xdr:rowOff>717550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REF">
    <tabColor theme="1" tint="0.499984740745262"/>
  </sheetPr>
  <dimension ref="B2:AE54"/>
  <sheetViews>
    <sheetView topLeftCell="F1" workbookViewId="0">
      <selection activeCell="L15" sqref="L15"/>
    </sheetView>
  </sheetViews>
  <sheetFormatPr defaultRowHeight="14.5" x14ac:dyDescent="0.35"/>
  <cols>
    <col min="1" max="1" width="3.1796875" customWidth="1"/>
    <col min="2" max="2" width="3.453125" style="1" customWidth="1"/>
    <col min="3" max="3" width="25.453125" style="1" bestFit="1" customWidth="1"/>
    <col min="4" max="4" width="9.54296875" style="1" customWidth="1"/>
    <col min="5" max="5" width="2.81640625" style="51" customWidth="1"/>
    <col min="6" max="6" width="14.1796875" style="1" customWidth="1"/>
    <col min="7" max="7" width="2.81640625" customWidth="1"/>
    <col min="8" max="8" width="16.453125" style="50" customWidth="1"/>
    <col min="9" max="9" width="2.81640625" style="50" customWidth="1"/>
    <col min="10" max="10" width="28.81640625" style="103" customWidth="1"/>
    <col min="11" max="11" width="3.453125" style="103" customWidth="1"/>
    <col min="12" max="12" width="19.453125" style="103" customWidth="1"/>
    <col min="13" max="13" width="2.1796875" style="103" customWidth="1"/>
    <col min="14" max="14" width="19.453125" style="103" customWidth="1"/>
    <col min="15" max="15" width="2.81640625" style="55" customWidth="1"/>
    <col min="16" max="16" width="54.1796875" style="103" bestFit="1" customWidth="1"/>
    <col min="17" max="17" width="2.81640625" style="103" customWidth="1"/>
    <col min="18" max="18" width="11" customWidth="1"/>
    <col min="19" max="19" width="6.1796875" style="103" customWidth="1"/>
    <col min="20" max="20" width="11" style="103" customWidth="1"/>
    <col min="21" max="24" width="3.54296875" customWidth="1"/>
    <col min="25" max="25" width="41.54296875" customWidth="1"/>
    <col min="26" max="27" width="3.54296875" customWidth="1"/>
    <col min="29" max="29" width="3.453125" customWidth="1"/>
  </cols>
  <sheetData>
    <row r="2" spans="2:25" ht="20.25" customHeight="1" x14ac:dyDescent="0.35">
      <c r="B2" s="6"/>
      <c r="C2" s="36" t="s">
        <v>1768</v>
      </c>
      <c r="D2" s="6"/>
      <c r="E2" s="14"/>
      <c r="F2" s="6"/>
      <c r="G2" s="14"/>
      <c r="H2" s="14"/>
      <c r="I2" s="14"/>
      <c r="J2" s="14"/>
      <c r="K2" s="14"/>
      <c r="L2" s="14"/>
      <c r="M2" s="14"/>
      <c r="N2" s="14"/>
      <c r="O2" s="14"/>
      <c r="P2" s="14"/>
      <c r="Q2" s="14"/>
      <c r="R2" s="14"/>
      <c r="S2" s="14"/>
      <c r="T2" s="14"/>
      <c r="U2" s="14"/>
      <c r="V2" s="103"/>
      <c r="W2" s="103"/>
      <c r="X2" s="103"/>
      <c r="Y2" s="103"/>
    </row>
    <row r="4" spans="2:25" s="9" customFormat="1" ht="29" x14ac:dyDescent="0.35">
      <c r="C4" s="9" t="s">
        <v>1769</v>
      </c>
      <c r="F4" s="37" t="s">
        <v>1770</v>
      </c>
      <c r="H4" s="37" t="s">
        <v>1770</v>
      </c>
      <c r="J4" s="9" t="s">
        <v>1769</v>
      </c>
      <c r="K4" s="37"/>
      <c r="L4" s="37" t="s">
        <v>1771</v>
      </c>
      <c r="M4" s="37"/>
      <c r="N4" s="9" t="s">
        <v>1769</v>
      </c>
      <c r="P4" s="9" t="s">
        <v>1769</v>
      </c>
    </row>
    <row r="5" spans="2:25" x14ac:dyDescent="0.35">
      <c r="B5" s="103"/>
      <c r="C5" s="103"/>
      <c r="D5" s="103"/>
      <c r="E5" s="103"/>
      <c r="F5" s="103"/>
      <c r="G5" s="103"/>
      <c r="H5" s="103"/>
      <c r="I5" s="103"/>
      <c r="O5" s="103"/>
      <c r="R5" s="103"/>
      <c r="U5" s="103"/>
      <c r="V5" s="103"/>
      <c r="W5" s="103"/>
      <c r="X5" s="103"/>
      <c r="Y5" s="103"/>
    </row>
    <row r="6" spans="2:25" ht="16.5" customHeight="1" x14ac:dyDescent="0.35">
      <c r="C6" s="1" t="s">
        <v>1772</v>
      </c>
      <c r="D6" s="1" t="s">
        <v>1773</v>
      </c>
      <c r="E6" s="103"/>
      <c r="F6" s="59" t="s">
        <v>752</v>
      </c>
      <c r="G6" s="103"/>
      <c r="H6" s="59" t="s">
        <v>1774</v>
      </c>
      <c r="I6" s="103"/>
      <c r="J6" s="103" t="s">
        <v>1775</v>
      </c>
      <c r="L6" s="103" t="s">
        <v>1776</v>
      </c>
      <c r="N6" s="103" t="s">
        <v>1777</v>
      </c>
      <c r="O6" s="103"/>
      <c r="P6" s="103" t="s">
        <v>1778</v>
      </c>
      <c r="R6" s="103" t="s">
        <v>1779</v>
      </c>
      <c r="T6" s="103" t="s">
        <v>1780</v>
      </c>
      <c r="U6" s="103"/>
      <c r="V6" s="103"/>
      <c r="W6" s="103"/>
      <c r="X6" s="103"/>
      <c r="Y6" s="9"/>
    </row>
    <row r="7" spans="2:25" ht="16.5" customHeight="1" thickBot="1" x14ac:dyDescent="0.4">
      <c r="C7" s="1" t="s">
        <v>265</v>
      </c>
      <c r="D7" s="1">
        <v>0</v>
      </c>
      <c r="E7" s="103"/>
      <c r="F7" s="57" t="s">
        <v>835</v>
      </c>
      <c r="G7" s="103"/>
      <c r="H7" s="60" t="s">
        <v>1050</v>
      </c>
      <c r="I7" s="103"/>
      <c r="J7" s="103" t="s">
        <v>265</v>
      </c>
      <c r="K7" s="46"/>
      <c r="L7" s="46" t="s">
        <v>269</v>
      </c>
      <c r="M7" s="46"/>
      <c r="N7" s="46" t="s">
        <v>269</v>
      </c>
      <c r="O7" s="103"/>
      <c r="P7" s="46" t="s">
        <v>269</v>
      </c>
      <c r="R7" s="103" t="s">
        <v>993</v>
      </c>
      <c r="T7" s="103" t="s">
        <v>1781</v>
      </c>
      <c r="U7" s="103"/>
      <c r="V7" s="103"/>
      <c r="W7" s="103"/>
      <c r="X7" s="103"/>
      <c r="Y7" s="103"/>
    </row>
    <row r="8" spans="2:25" ht="16.5" customHeight="1" thickBot="1" x14ac:dyDescent="0.4">
      <c r="C8" s="1" t="s">
        <v>1782</v>
      </c>
      <c r="D8" s="1">
        <v>1</v>
      </c>
      <c r="E8" s="103"/>
      <c r="F8" s="58" t="s">
        <v>955</v>
      </c>
      <c r="G8" s="103"/>
      <c r="H8" s="61" t="s">
        <v>1067</v>
      </c>
      <c r="I8" s="103"/>
      <c r="J8" s="271" t="s">
        <v>1783</v>
      </c>
      <c r="K8" s="46"/>
      <c r="L8" s="46" t="s">
        <v>1784</v>
      </c>
      <c r="M8" s="46"/>
      <c r="N8" s="46">
        <v>1</v>
      </c>
      <c r="O8" s="103"/>
      <c r="P8" s="46" t="s">
        <v>1785</v>
      </c>
      <c r="R8" s="103" t="s">
        <v>995</v>
      </c>
      <c r="T8" s="103" t="s">
        <v>1786</v>
      </c>
      <c r="U8" s="103"/>
      <c r="V8" s="103"/>
      <c r="W8" s="103"/>
      <c r="X8" s="103"/>
      <c r="Y8" s="103"/>
    </row>
    <row r="9" spans="2:25" ht="16.5" customHeight="1" thickBot="1" x14ac:dyDescent="0.4">
      <c r="C9" s="93" t="s">
        <v>1787</v>
      </c>
      <c r="D9" s="93">
        <v>2</v>
      </c>
      <c r="E9" s="103"/>
      <c r="F9" s="1" t="s">
        <v>754</v>
      </c>
      <c r="G9" s="103"/>
      <c r="H9" s="60" t="s">
        <v>1070</v>
      </c>
      <c r="I9" s="103"/>
      <c r="J9" s="272" t="s">
        <v>1788</v>
      </c>
      <c r="K9" s="46"/>
      <c r="L9" s="46" t="s">
        <v>1789</v>
      </c>
      <c r="M9" s="46"/>
      <c r="N9" s="46">
        <v>2</v>
      </c>
      <c r="O9" s="103"/>
      <c r="P9" s="46" t="s">
        <v>1790</v>
      </c>
      <c r="R9" s="103"/>
      <c r="T9" s="103" t="s">
        <v>754</v>
      </c>
      <c r="U9" s="103"/>
      <c r="V9" s="103"/>
      <c r="W9" s="103"/>
      <c r="X9" s="103"/>
      <c r="Y9" s="103"/>
    </row>
    <row r="10" spans="2:25" ht="16.5" customHeight="1" thickBot="1" x14ac:dyDescent="0.4">
      <c r="C10" s="1" t="s">
        <v>1791</v>
      </c>
      <c r="D10" s="1">
        <v>3</v>
      </c>
      <c r="E10" s="103"/>
      <c r="G10" s="103"/>
      <c r="H10" s="62" t="s">
        <v>1792</v>
      </c>
      <c r="I10" s="103"/>
      <c r="J10" s="272" t="s">
        <v>1793</v>
      </c>
      <c r="K10" s="46"/>
      <c r="L10" s="46" t="s">
        <v>57</v>
      </c>
      <c r="M10" s="46"/>
      <c r="N10" s="46">
        <v>3</v>
      </c>
      <c r="O10" s="103"/>
      <c r="P10" s="46" t="s">
        <v>1794</v>
      </c>
      <c r="R10" s="103"/>
      <c r="U10" s="103"/>
      <c r="V10" s="103"/>
      <c r="W10" s="103"/>
      <c r="X10" s="103"/>
      <c r="Y10" s="103"/>
    </row>
    <row r="11" spans="2:25" ht="16.5" customHeight="1" thickBot="1" x14ac:dyDescent="0.4">
      <c r="C11" s="93" t="s">
        <v>1795</v>
      </c>
      <c r="D11" s="93">
        <v>4</v>
      </c>
      <c r="E11" s="103"/>
      <c r="G11" s="103"/>
      <c r="H11" s="103" t="s">
        <v>1796</v>
      </c>
      <c r="I11" s="103"/>
      <c r="J11" s="272" t="s">
        <v>1797</v>
      </c>
      <c r="L11" s="46" t="s">
        <v>78</v>
      </c>
      <c r="M11" s="46"/>
      <c r="N11" s="46">
        <v>4</v>
      </c>
      <c r="O11" s="103"/>
      <c r="P11" s="46" t="s">
        <v>1798</v>
      </c>
      <c r="R11" s="103"/>
      <c r="U11" s="103"/>
      <c r="V11" s="103"/>
      <c r="W11" s="103"/>
      <c r="X11" s="103"/>
      <c r="Y11" s="9"/>
    </row>
    <row r="12" spans="2:25" ht="16.5" customHeight="1" thickBot="1" x14ac:dyDescent="0.4">
      <c r="C12" s="93" t="s">
        <v>1799</v>
      </c>
      <c r="D12" s="93">
        <v>5</v>
      </c>
      <c r="E12" s="103"/>
      <c r="G12" s="103"/>
      <c r="H12" s="103"/>
      <c r="I12" s="103"/>
      <c r="J12" s="272" t="s">
        <v>1800</v>
      </c>
      <c r="L12" s="46" t="s">
        <v>1801</v>
      </c>
      <c r="M12" s="46"/>
      <c r="N12" s="46"/>
      <c r="O12" s="103"/>
      <c r="P12" s="46" t="s">
        <v>1802</v>
      </c>
      <c r="R12" s="103"/>
      <c r="U12" s="103"/>
      <c r="V12" s="103"/>
      <c r="W12" s="103"/>
      <c r="X12" s="103"/>
      <c r="Y12" s="103"/>
    </row>
    <row r="13" spans="2:25" ht="16.5" customHeight="1" thickBot="1" x14ac:dyDescent="0.4">
      <c r="C13" s="93" t="s">
        <v>1803</v>
      </c>
      <c r="D13" s="93">
        <v>6</v>
      </c>
      <c r="E13" s="103"/>
      <c r="G13" s="103"/>
      <c r="H13" s="103"/>
      <c r="I13" s="103"/>
      <c r="J13" s="272" t="s">
        <v>1804</v>
      </c>
      <c r="L13" s="46" t="s">
        <v>1805</v>
      </c>
      <c r="M13" s="46"/>
      <c r="N13" s="46"/>
      <c r="O13" s="103"/>
      <c r="P13" s="46" t="s">
        <v>1806</v>
      </c>
      <c r="R13" s="103"/>
      <c r="U13" s="103"/>
      <c r="V13" s="103"/>
      <c r="W13" s="103"/>
      <c r="X13" s="103"/>
      <c r="Y13" s="103"/>
    </row>
    <row r="14" spans="2:25" ht="16.5" customHeight="1" x14ac:dyDescent="0.35">
      <c r="C14" s="93" t="s">
        <v>1807</v>
      </c>
      <c r="D14" s="93">
        <v>7</v>
      </c>
      <c r="E14" s="103"/>
      <c r="G14" s="103"/>
      <c r="H14" s="103"/>
      <c r="I14" s="103"/>
      <c r="L14" s="46" t="s">
        <v>1808</v>
      </c>
      <c r="N14" s="46"/>
      <c r="O14" s="103"/>
      <c r="P14" s="46" t="s">
        <v>1809</v>
      </c>
      <c r="R14" s="103"/>
      <c r="U14" s="103"/>
      <c r="V14" s="103"/>
      <c r="W14" s="103"/>
      <c r="X14" s="103"/>
      <c r="Y14" s="103"/>
    </row>
    <row r="15" spans="2:25" ht="16.5" customHeight="1" x14ac:dyDescent="0.35">
      <c r="E15" s="103"/>
      <c r="G15" s="103"/>
      <c r="H15" s="103"/>
      <c r="I15" s="103"/>
      <c r="L15" s="46" t="s">
        <v>1810</v>
      </c>
      <c r="O15" s="103"/>
      <c r="P15" s="46" t="s">
        <v>1811</v>
      </c>
      <c r="R15" s="103"/>
      <c r="U15" s="103"/>
      <c r="V15" s="103"/>
      <c r="W15" s="103"/>
      <c r="X15" s="103"/>
      <c r="Y15" s="9"/>
    </row>
    <row r="16" spans="2:25" ht="16.5" customHeight="1" x14ac:dyDescent="0.35">
      <c r="E16" s="103"/>
      <c r="G16" s="103"/>
      <c r="H16" s="103"/>
      <c r="I16" s="103"/>
      <c r="O16" s="103"/>
      <c r="P16" s="46" t="s">
        <v>1812</v>
      </c>
      <c r="R16" s="103"/>
      <c r="U16" s="103"/>
      <c r="V16" s="103"/>
      <c r="W16" s="103"/>
      <c r="X16" s="103"/>
      <c r="Y16" s="103"/>
    </row>
    <row r="17" spans="10:31" ht="16.5" customHeight="1" x14ac:dyDescent="0.35">
      <c r="O17" s="103"/>
      <c r="P17" s="46" t="s">
        <v>1813</v>
      </c>
      <c r="R17" s="103"/>
      <c r="U17" s="103"/>
      <c r="V17" s="103"/>
      <c r="W17" s="103"/>
      <c r="X17" s="103"/>
      <c r="Y17" s="9"/>
      <c r="Z17" s="103"/>
      <c r="AA17" s="103"/>
      <c r="AB17" s="103"/>
      <c r="AC17" s="103"/>
      <c r="AD17" s="103"/>
      <c r="AE17" s="103"/>
    </row>
    <row r="18" spans="10:31" ht="16.5" customHeight="1" x14ac:dyDescent="0.35">
      <c r="O18" s="103"/>
      <c r="P18" s="46" t="s">
        <v>1814</v>
      </c>
      <c r="R18" s="103"/>
      <c r="U18" s="103"/>
      <c r="V18" s="103"/>
      <c r="W18" s="103"/>
      <c r="X18" s="103"/>
      <c r="Y18" s="103"/>
      <c r="Z18" s="103"/>
      <c r="AA18" s="103"/>
      <c r="AB18" s="103"/>
      <c r="AC18" s="103"/>
      <c r="AD18" s="103"/>
      <c r="AE18" s="103"/>
    </row>
    <row r="19" spans="10:31" ht="16.5" customHeight="1" x14ac:dyDescent="0.35">
      <c r="O19" s="103"/>
      <c r="P19" s="46" t="s">
        <v>1815</v>
      </c>
      <c r="R19" s="103"/>
      <c r="U19" s="103"/>
      <c r="V19" s="103"/>
      <c r="W19" s="103"/>
      <c r="X19" s="103"/>
      <c r="Y19" s="103"/>
      <c r="Z19" s="103"/>
      <c r="AA19" s="103"/>
      <c r="AB19" s="103"/>
      <c r="AC19" s="103"/>
      <c r="AD19" s="103"/>
      <c r="AE19" s="103"/>
    </row>
    <row r="20" spans="10:31" ht="16.5" customHeight="1" x14ac:dyDescent="0.35">
      <c r="O20" s="103"/>
      <c r="P20" s="46" t="s">
        <v>1816</v>
      </c>
      <c r="R20" s="103"/>
      <c r="U20" s="103"/>
      <c r="V20" s="103"/>
      <c r="W20" s="103"/>
      <c r="X20" s="103"/>
      <c r="Y20" s="103"/>
      <c r="Z20" s="103"/>
      <c r="AA20" s="103"/>
      <c r="AB20" s="103"/>
      <c r="AC20" s="103"/>
      <c r="AD20" s="103"/>
      <c r="AE20" s="103"/>
    </row>
    <row r="21" spans="10:31" ht="16.5" customHeight="1" x14ac:dyDescent="0.35">
      <c r="O21" s="103"/>
      <c r="P21" s="46" t="s">
        <v>1817</v>
      </c>
      <c r="R21" s="103"/>
      <c r="U21" s="103"/>
      <c r="V21" s="103"/>
      <c r="W21" s="103"/>
      <c r="X21" s="103"/>
      <c r="Y21" s="103"/>
      <c r="Z21" s="103"/>
      <c r="AA21" s="103"/>
      <c r="AB21" s="103"/>
      <c r="AC21" s="103"/>
      <c r="AD21" s="103"/>
      <c r="AE21" s="103"/>
    </row>
    <row r="22" spans="10:31" ht="16.5" customHeight="1" x14ac:dyDescent="0.35">
      <c r="O22" s="103"/>
      <c r="P22" s="46"/>
      <c r="R22" s="103"/>
      <c r="U22" s="103"/>
      <c r="V22" s="103"/>
      <c r="W22" s="103"/>
      <c r="X22" s="103"/>
      <c r="Y22" s="9"/>
      <c r="Z22" s="103"/>
      <c r="AA22" s="103"/>
      <c r="AB22" s="103"/>
      <c r="AC22" s="103"/>
      <c r="AD22" s="103"/>
      <c r="AE22" s="103"/>
    </row>
    <row r="23" spans="10:31" ht="16.5" customHeight="1" x14ac:dyDescent="0.35">
      <c r="O23" s="103"/>
      <c r="P23" s="46"/>
      <c r="R23" s="103"/>
      <c r="U23" s="103"/>
      <c r="V23" s="103"/>
      <c r="W23" s="103"/>
      <c r="X23" s="103"/>
      <c r="Y23" s="103"/>
      <c r="Z23" s="103"/>
      <c r="AA23" s="103"/>
      <c r="AB23" s="103"/>
      <c r="AC23" s="103"/>
      <c r="AD23" s="103"/>
      <c r="AE23" s="103"/>
    </row>
    <row r="24" spans="10:31" ht="16.5" customHeight="1" x14ac:dyDescent="0.35">
      <c r="O24" s="103"/>
      <c r="P24" s="46"/>
      <c r="R24" s="103"/>
      <c r="U24" s="103"/>
      <c r="V24" s="103"/>
      <c r="W24" s="103"/>
      <c r="X24" s="103"/>
      <c r="Y24" s="103"/>
      <c r="Z24" s="103"/>
      <c r="AA24" s="103"/>
      <c r="AB24" s="103"/>
      <c r="AC24" s="103"/>
      <c r="AD24" s="103"/>
      <c r="AE24" s="103"/>
    </row>
    <row r="25" spans="10:31" ht="16.5" customHeight="1" x14ac:dyDescent="0.35">
      <c r="O25" s="103"/>
      <c r="P25" s="46"/>
      <c r="R25" s="103"/>
      <c r="U25" s="103"/>
      <c r="V25" s="103"/>
      <c r="W25" s="103"/>
      <c r="X25" s="103"/>
      <c r="Y25" s="103"/>
      <c r="Z25" s="103"/>
      <c r="AA25" s="103"/>
      <c r="AB25" s="103"/>
      <c r="AC25" s="103"/>
      <c r="AD25" s="103"/>
      <c r="AE25" s="103"/>
    </row>
    <row r="26" spans="10:31" ht="16.5" customHeight="1" x14ac:dyDescent="0.35">
      <c r="O26" s="103"/>
      <c r="P26" s="46"/>
      <c r="R26" s="103"/>
      <c r="U26" s="103"/>
      <c r="V26" s="103"/>
      <c r="W26" s="103"/>
      <c r="X26" s="103"/>
      <c r="Y26" s="103"/>
      <c r="Z26" s="103"/>
      <c r="AA26" s="103"/>
      <c r="AB26" s="103"/>
      <c r="AC26" s="103"/>
      <c r="AD26" s="103"/>
      <c r="AE26" s="103"/>
    </row>
    <row r="27" spans="10:31" ht="16.5" customHeight="1" x14ac:dyDescent="0.35">
      <c r="O27" s="103"/>
      <c r="P27" s="46"/>
      <c r="R27" s="103"/>
      <c r="U27" s="103"/>
      <c r="V27" s="103"/>
      <c r="W27" s="103"/>
      <c r="X27" s="103"/>
      <c r="Y27" s="103"/>
      <c r="Z27" s="103"/>
      <c r="AA27" s="103"/>
      <c r="AB27" s="103"/>
      <c r="AC27" s="103"/>
      <c r="AD27" s="103"/>
      <c r="AE27" s="103"/>
    </row>
    <row r="28" spans="10:31" ht="16.5" customHeight="1" x14ac:dyDescent="0.35">
      <c r="J28" s="63"/>
      <c r="K28" s="63"/>
      <c r="M28" s="63"/>
      <c r="O28" s="103"/>
      <c r="P28" s="46"/>
      <c r="R28" s="103"/>
      <c r="U28" s="103"/>
      <c r="V28" s="103"/>
      <c r="W28" s="103"/>
      <c r="X28" s="103"/>
      <c r="Y28" s="103"/>
      <c r="Z28" s="103"/>
      <c r="AA28" s="103"/>
      <c r="AB28" s="103"/>
      <c r="AC28" s="103"/>
      <c r="AD28" s="103"/>
      <c r="AE28" s="103"/>
    </row>
    <row r="29" spans="10:31" ht="16.5" customHeight="1" x14ac:dyDescent="0.35">
      <c r="J29" s="63"/>
      <c r="K29" s="63"/>
      <c r="L29" s="63"/>
      <c r="M29" s="63"/>
      <c r="N29" s="63"/>
      <c r="O29" s="103"/>
      <c r="P29" s="56"/>
      <c r="R29" s="103"/>
      <c r="U29" s="103"/>
      <c r="V29" s="103"/>
      <c r="W29" s="103"/>
      <c r="X29" s="103"/>
      <c r="Y29" s="103"/>
      <c r="Z29" s="103"/>
      <c r="AA29" s="103"/>
      <c r="AB29" s="103"/>
      <c r="AC29" s="103"/>
      <c r="AD29" s="103"/>
      <c r="AE29" s="103"/>
    </row>
    <row r="30" spans="10:31" ht="16.5" customHeight="1" x14ac:dyDescent="0.35">
      <c r="J30" s="63"/>
      <c r="K30" s="63"/>
      <c r="L30" s="63"/>
      <c r="M30" s="63"/>
      <c r="N30" s="63"/>
      <c r="O30" s="103"/>
      <c r="P30" s="56"/>
      <c r="R30" s="103"/>
      <c r="U30" s="103"/>
      <c r="V30" s="103"/>
      <c r="W30" s="103"/>
      <c r="X30" s="103"/>
      <c r="Y30" s="103"/>
      <c r="Z30" s="103"/>
      <c r="AA30" s="103"/>
      <c r="AB30" s="103"/>
      <c r="AC30" s="103"/>
      <c r="AD30" s="103"/>
      <c r="AE30" s="103"/>
    </row>
    <row r="31" spans="10:31" ht="16.5" customHeight="1" x14ac:dyDescent="0.35">
      <c r="J31" s="63"/>
      <c r="K31" s="63"/>
      <c r="L31" s="63"/>
      <c r="M31" s="63"/>
      <c r="N31" s="63"/>
      <c r="O31" s="103"/>
      <c r="P31" s="63"/>
      <c r="R31" s="103"/>
      <c r="U31" s="103"/>
      <c r="V31" s="103"/>
      <c r="W31" s="103"/>
      <c r="X31" s="103"/>
      <c r="Y31" s="103"/>
      <c r="Z31" s="103"/>
      <c r="AA31" s="103"/>
      <c r="AB31" s="103"/>
      <c r="AC31" s="103"/>
      <c r="AD31" s="103"/>
      <c r="AE31" s="103"/>
    </row>
    <row r="32" spans="10:31" ht="16.5" customHeight="1" x14ac:dyDescent="0.35">
      <c r="J32" s="63"/>
      <c r="K32" s="63"/>
      <c r="L32" s="63"/>
      <c r="M32" s="63"/>
      <c r="N32" s="63"/>
      <c r="O32" s="103"/>
      <c r="P32" s="63"/>
      <c r="R32" s="103"/>
      <c r="U32" s="103"/>
      <c r="V32" s="103"/>
      <c r="W32" s="103"/>
      <c r="X32" s="103"/>
      <c r="Y32" s="103"/>
      <c r="Z32" s="103"/>
      <c r="AA32" s="103"/>
      <c r="AB32" s="103"/>
      <c r="AC32" s="103"/>
      <c r="AD32" s="103"/>
      <c r="AE32" s="103"/>
    </row>
    <row r="33" spans="10:28" ht="16.5" customHeight="1" x14ac:dyDescent="0.35">
      <c r="J33" s="63"/>
      <c r="K33" s="63"/>
      <c r="L33" s="63"/>
      <c r="M33" s="63"/>
      <c r="N33" s="63"/>
      <c r="O33" s="103"/>
      <c r="P33" s="63"/>
      <c r="R33" s="103"/>
      <c r="U33" s="103"/>
      <c r="V33" s="103"/>
      <c r="W33" s="103"/>
      <c r="X33" s="103"/>
      <c r="Y33" s="103"/>
      <c r="Z33" s="103"/>
      <c r="AA33" s="103"/>
      <c r="AB33" s="103"/>
    </row>
    <row r="34" spans="10:28" ht="16.5" customHeight="1" x14ac:dyDescent="0.35">
      <c r="J34" s="63"/>
      <c r="K34" s="63"/>
      <c r="L34" s="63"/>
      <c r="M34" s="63"/>
      <c r="N34" s="63"/>
      <c r="O34" s="103"/>
      <c r="P34" s="63"/>
      <c r="R34" s="103"/>
      <c r="U34" s="103"/>
      <c r="V34" s="103"/>
      <c r="W34" s="103"/>
      <c r="X34" s="103"/>
      <c r="Y34" s="103"/>
      <c r="Z34" s="103"/>
      <c r="AA34" s="103"/>
      <c r="AB34" s="103"/>
    </row>
    <row r="35" spans="10:28" ht="16.5" customHeight="1" x14ac:dyDescent="0.35">
      <c r="J35" s="63"/>
      <c r="K35" s="63"/>
      <c r="L35" s="63"/>
      <c r="M35" s="63"/>
      <c r="N35" s="63"/>
      <c r="O35" s="103"/>
      <c r="P35" s="63"/>
      <c r="R35" s="103"/>
      <c r="U35" s="103"/>
      <c r="V35" s="103"/>
      <c r="W35" s="103"/>
      <c r="X35" s="103"/>
      <c r="Y35" s="103"/>
      <c r="Z35" s="103"/>
      <c r="AA35" s="103"/>
      <c r="AB35" s="103"/>
    </row>
    <row r="36" spans="10:28" ht="16.5" customHeight="1" x14ac:dyDescent="0.35">
      <c r="L36" s="63"/>
      <c r="N36" s="63"/>
      <c r="O36" s="103"/>
      <c r="P36" s="63"/>
      <c r="R36" s="103"/>
      <c r="U36" s="103"/>
      <c r="V36" s="103"/>
      <c r="W36" s="103"/>
      <c r="X36" s="103"/>
      <c r="Y36" s="103"/>
      <c r="Z36" s="103"/>
      <c r="AA36" s="103"/>
      <c r="AB36" s="103"/>
    </row>
    <row r="37" spans="10:28" ht="16.5" customHeight="1" x14ac:dyDescent="0.35">
      <c r="O37" s="103"/>
      <c r="R37" s="103"/>
      <c r="U37" s="103"/>
      <c r="V37" s="103"/>
      <c r="W37" s="103"/>
      <c r="X37" s="103"/>
      <c r="Y37" s="103"/>
      <c r="Z37" s="103"/>
      <c r="AA37" s="103"/>
      <c r="AB37" s="103"/>
    </row>
    <row r="50" spans="18:21" ht="15" customHeight="1" x14ac:dyDescent="0.35">
      <c r="R50" s="103"/>
      <c r="U50" s="103"/>
    </row>
    <row r="51" spans="18:21" ht="15" customHeight="1" x14ac:dyDescent="0.35">
      <c r="R51" s="103"/>
      <c r="U51" s="103"/>
    </row>
    <row r="52" spans="18:21" x14ac:dyDescent="0.35">
      <c r="R52" s="368"/>
      <c r="S52" s="368"/>
      <c r="T52" s="368"/>
      <c r="U52" s="103"/>
    </row>
    <row r="53" spans="18:21" x14ac:dyDescent="0.35">
      <c r="R53" s="368"/>
      <c r="S53" s="368"/>
      <c r="T53" s="368"/>
      <c r="U53" s="368"/>
    </row>
    <row r="54" spans="18:21" ht="15" customHeight="1" x14ac:dyDescent="0.35">
      <c r="R54" s="103"/>
      <c r="U54" s="368"/>
    </row>
  </sheetData>
  <pageMargins left="0.7" right="0.7" top="0.75" bottom="0.75" header="0.3" footer="0.3"/>
  <pageSetup paperSize="9" orientation="portrait" r:id="rId1"/>
  <headerFooter>
    <oddHeader>&amp;C&amp;"Calibri"&amp;10&amp;K000000OFFICIAL&amp;1#</oddHeader>
  </headerFooter>
  <tableParts count="9">
    <tablePart r:id="rId2"/>
    <tablePart r:id="rId3"/>
    <tablePart r:id="rId4"/>
    <tablePart r:id="rId5"/>
    <tablePart r:id="rId6"/>
    <tablePart r:id="rId7"/>
    <tablePart r:id="rId8"/>
    <tablePart r:id="rId9"/>
    <tablePart r:id="rId10"/>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41CA9A752D64B9478E388CB59FCFA77C" ma:contentTypeVersion="13" ma:contentTypeDescription="Create a new document." ma:contentTypeScope="" ma:versionID="6d64b848654385bfb78b3245b2313801">
  <xsd:schema xmlns:xsd="http://www.w3.org/2001/XMLSchema" xmlns:xs="http://www.w3.org/2001/XMLSchema" xmlns:p="http://schemas.microsoft.com/office/2006/metadata/properties" xmlns:ns2="e23743d3-477b-4cb3-9d79-2023caada396" xmlns:ns3="ad2ab7d4-0a5d-4447-bd93-b65859e979c0" targetNamespace="http://schemas.microsoft.com/office/2006/metadata/properties" ma:root="true" ma:fieldsID="30df1ee346d2c7c21b65c49487bdf92f" ns2:_="" ns3:_="">
    <xsd:import namespace="e23743d3-477b-4cb3-9d79-2023caada396"/>
    <xsd:import namespace="ad2ab7d4-0a5d-4447-bd93-b65859e979c0"/>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3:SharedWithUsers" minOccurs="0"/>
                <xsd:element ref="ns3:SharedWithDetails" minOccurs="0"/>
                <xsd:element ref="ns2:MediaServiceDateTaken" minOccurs="0"/>
                <xsd:element ref="ns2:MediaLengthInSeconds"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3743d3-477b-4cb3-9d79-2023caada39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d2ab7d4-0a5d-4447-bd93-b65859e979c0"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AC96ED2-93C5-4D7B-9EBE-A23ADBFEA0A1}">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FA86C715-F6BC-45B2-88BD-4D98C4F70F8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3743d3-477b-4cb3-9d79-2023caada396"/>
    <ds:schemaRef ds:uri="ad2ab7d4-0a5d-4447-bd93-b65859e979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6CB1BEA-D896-4908-AE21-0B52ECE5B593}">
  <ds:schemaRefs>
    <ds:schemaRef ds:uri="http://schemas.microsoft.com/PowerBIAddIn"/>
  </ds:schemaRefs>
</ds:datastoreItem>
</file>

<file path=customXml/itemProps4.xml><?xml version="1.0" encoding="utf-8"?>
<ds:datastoreItem xmlns:ds="http://schemas.openxmlformats.org/officeDocument/2006/customXml" ds:itemID="{54F0EE4E-0C81-41C6-A441-40CFE246A21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18</vt:i4>
      </vt:variant>
    </vt:vector>
  </HeadingPairs>
  <TitlesOfParts>
    <vt:vector size="31" baseType="lpstr">
      <vt:lpstr>ESA Tool</vt:lpstr>
      <vt:lpstr>User Guide</vt:lpstr>
      <vt:lpstr>Revision History</vt:lpstr>
      <vt:lpstr>1. Project Info</vt:lpstr>
      <vt:lpstr>2. Project Scope</vt:lpstr>
      <vt:lpstr>3. Project Activities</vt:lpstr>
      <vt:lpstr>4. Desktop Study</vt:lpstr>
      <vt:lpstr>Heat Map</vt:lpstr>
      <vt:lpstr>5. Action Plan</vt:lpstr>
      <vt:lpstr>Initial Questions</vt:lpstr>
      <vt:lpstr>Framework</vt:lpstr>
      <vt:lpstr>Actions Framework</vt:lpstr>
      <vt:lpstr>DROP DOWNS</vt:lpstr>
      <vt:lpstr>devMode</vt:lpstr>
      <vt:lpstr>evaluateCell</vt:lpstr>
      <vt:lpstr>includeActionCount</vt:lpstr>
      <vt:lpstr>lstClientOrg</vt:lpstr>
      <vt:lpstr>lstESRTypes</vt:lpstr>
      <vt:lpstr>lstGRIPStages</vt:lpstr>
      <vt:lpstr>lstLevelOfControl</vt:lpstr>
      <vt:lpstr>lstProjectValues</vt:lpstr>
      <vt:lpstr>lstQuestionTypes</vt:lpstr>
      <vt:lpstr>lstStatus</vt:lpstr>
      <vt:lpstr>lstYesNo</vt:lpstr>
      <vt:lpstr>'5. Action Plan'!Print_Area</vt:lpstr>
      <vt:lpstr>'5. Action Plan'!Print_Titles</vt:lpstr>
      <vt:lpstr>projectedImpactEnv</vt:lpstr>
      <vt:lpstr>projectedImpactSoc</vt:lpstr>
      <vt:lpstr>'5. Action Plan'!snapshotInfo</vt:lpstr>
      <vt:lpstr>'5. Action Plan'!snapshotName</vt:lpstr>
      <vt:lpstr>tblRegions_and_Routes</vt:lpstr>
    </vt:vector>
  </TitlesOfParts>
  <Manager/>
  <Company>Parsons Brinckerhoff</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Danson, Timothy</dc:creator>
  <cp:keywords/>
  <dc:description/>
  <cp:lastModifiedBy>Naomi Sandford-deQuincey</cp:lastModifiedBy>
  <cp:revision/>
  <dcterms:created xsi:type="dcterms:W3CDTF">2017-06-12T12:45:34Z</dcterms:created>
  <dcterms:modified xsi:type="dcterms:W3CDTF">2022-10-25T14:05:52Z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0x01010041CA9A752D64B9478E388CB59FCFA77C</vt:lpwstr>
  </property>
  <property fmtid="{D5CDD505-2E9C-101B-9397-08002B2CF9AE}" pid="3" name="MSIP_Label_8577031b-11bc-4db9-b655-7d79027ad570_Enabled">
    <vt:lpwstr>true</vt:lpwstr>
  </property>
  <property fmtid="{D5CDD505-2E9C-101B-9397-08002B2CF9AE}" pid="4" name="MSIP_Label_8577031b-11bc-4db9-b655-7d79027ad570_SetDate">
    <vt:lpwstr>2022-10-25T14:05:35Z</vt:lpwstr>
  </property>
  <property fmtid="{D5CDD505-2E9C-101B-9397-08002B2CF9AE}" pid="5" name="MSIP_Label_8577031b-11bc-4db9-b655-7d79027ad570_Method">
    <vt:lpwstr>Standard</vt:lpwstr>
  </property>
  <property fmtid="{D5CDD505-2E9C-101B-9397-08002B2CF9AE}" pid="6" name="MSIP_Label_8577031b-11bc-4db9-b655-7d79027ad570_Name">
    <vt:lpwstr>8577031b-11bc-4db9-b655-7d79027ad570</vt:lpwstr>
  </property>
  <property fmtid="{D5CDD505-2E9C-101B-9397-08002B2CF9AE}" pid="7" name="MSIP_Label_8577031b-11bc-4db9-b655-7d79027ad570_SiteId">
    <vt:lpwstr>c22cc3e1-5d7f-4f4d-be03-d5a158cc9409</vt:lpwstr>
  </property>
  <property fmtid="{D5CDD505-2E9C-101B-9397-08002B2CF9AE}" pid="8" name="MSIP_Label_8577031b-11bc-4db9-b655-7d79027ad570_ActionId">
    <vt:lpwstr>4dfba796-3ade-47df-8f81-042512aa46c1</vt:lpwstr>
  </property>
  <property fmtid="{D5CDD505-2E9C-101B-9397-08002B2CF9AE}" pid="9" name="MSIP_Label_8577031b-11bc-4db9-b655-7d79027ad570_ContentBits">
    <vt:lpwstr>1</vt:lpwstr>
  </property>
</Properties>
</file>